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ontrolling NEW\information on web 30.9.2016\"/>
    </mc:Choice>
  </mc:AlternateContent>
  <bookViews>
    <workbookView xWindow="3720" yWindow="0" windowWidth="27870" windowHeight="12420"/>
  </bookViews>
  <sheets>
    <sheet name="Rozvaha" sheetId="5" r:id="rId1"/>
    <sheet name="Výsledovka" sheetId="6" r:id="rId2"/>
    <sheet name="finanční ukazatele" sheetId="4" r:id="rId3"/>
  </sheets>
  <externalReferences>
    <externalReference r:id="rId4"/>
    <externalReference r:id="rId5"/>
    <externalReference r:id="rId6"/>
    <externalReference r:id="rId7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2">'finanční ukazatele'!$A$1:$F$15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6" l="1"/>
  <c r="D102" i="6"/>
  <c r="E94" i="6"/>
  <c r="D94" i="6"/>
  <c r="E88" i="6"/>
  <c r="E86" i="6" s="1"/>
  <c r="D88" i="6"/>
  <c r="D86" i="6"/>
  <c r="C81" i="6"/>
  <c r="D78" i="6"/>
  <c r="F72" i="6"/>
  <c r="E72" i="6"/>
  <c r="D72" i="6"/>
  <c r="F67" i="6"/>
  <c r="E67" i="6"/>
  <c r="D67" i="6"/>
  <c r="F62" i="6"/>
  <c r="F61" i="6" s="1"/>
  <c r="E62" i="6"/>
  <c r="D62" i="6"/>
  <c r="D61" i="6" s="1"/>
  <c r="E61" i="6"/>
  <c r="F58" i="6"/>
  <c r="F54" i="6" s="1"/>
  <c r="E58" i="6"/>
  <c r="D58" i="6"/>
  <c r="F55" i="6"/>
  <c r="E55" i="6"/>
  <c r="E54" i="6" s="1"/>
  <c r="D55" i="6"/>
  <c r="D54" i="6"/>
  <c r="F47" i="6"/>
  <c r="E47" i="6"/>
  <c r="E45" i="6" s="1"/>
  <c r="D47" i="6"/>
  <c r="F45" i="6"/>
  <c r="D45" i="6"/>
  <c r="F42" i="6"/>
  <c r="E42" i="6"/>
  <c r="E38" i="6" s="1"/>
  <c r="D42" i="6"/>
  <c r="F39" i="6"/>
  <c r="F38" i="6" s="1"/>
  <c r="E39" i="6"/>
  <c r="D39" i="6"/>
  <c r="D38" i="6" s="1"/>
  <c r="D37" i="6" s="1"/>
  <c r="D85" i="6" s="1"/>
  <c r="D36" i="6"/>
  <c r="D81" i="6" s="1"/>
  <c r="F27" i="6"/>
  <c r="E27" i="6"/>
  <c r="D27" i="6"/>
  <c r="F22" i="6"/>
  <c r="E22" i="6"/>
  <c r="E18" i="6" s="1"/>
  <c r="D22" i="6"/>
  <c r="F19" i="6"/>
  <c r="F18" i="6" s="1"/>
  <c r="E19" i="6"/>
  <c r="D19" i="6"/>
  <c r="D18" i="6" s="1"/>
  <c r="D16" i="6"/>
  <c r="F13" i="6"/>
  <c r="E13" i="6"/>
  <c r="D13" i="6"/>
  <c r="F10" i="6"/>
  <c r="F9" i="6" s="1"/>
  <c r="F8" i="6" s="1"/>
  <c r="F84" i="6" s="1"/>
  <c r="E10" i="6"/>
  <c r="D10" i="6"/>
  <c r="D9" i="6" s="1"/>
  <c r="D8" i="6" s="1"/>
  <c r="D84" i="6" s="1"/>
  <c r="D83" i="6" s="1"/>
  <c r="D82" i="6" s="1"/>
  <c r="E9" i="6"/>
  <c r="E8" i="6" s="1"/>
  <c r="E84" i="6" s="1"/>
  <c r="A56" i="5"/>
  <c r="D14" i="4"/>
  <c r="D13" i="4"/>
  <c r="D12" i="4"/>
  <c r="C5" i="4"/>
  <c r="B5" i="4"/>
  <c r="C4" i="4"/>
  <c r="C8" i="4" s="1"/>
  <c r="B4" i="4"/>
  <c r="B8" i="4" s="1"/>
  <c r="F37" i="6" l="1"/>
  <c r="F85" i="6" s="1"/>
  <c r="F83" i="6" s="1"/>
  <c r="F82" i="6" s="1"/>
  <c r="E37" i="6"/>
  <c r="E85" i="6" s="1"/>
  <c r="E83" i="6" s="1"/>
  <c r="E82" i="6" s="1"/>
  <c r="B7" i="4"/>
  <c r="C7" i="4"/>
</calcChain>
</file>

<file path=xl/sharedStrings.xml><?xml version="1.0" encoding="utf-8"?>
<sst xmlns="http://schemas.openxmlformats.org/spreadsheetml/2006/main" count="317" uniqueCount="195">
  <si>
    <t>Finanční ukazatele pojišťovny</t>
  </si>
  <si>
    <t>Ukazatele solventnosti k 31.12.2015 v tis.Kč</t>
  </si>
  <si>
    <t>Neživotní pojištění</t>
  </si>
  <si>
    <t>Životní pojištění</t>
  </si>
  <si>
    <t>Disponibilní míra solventnosti</t>
  </si>
  <si>
    <t>Požadovaná míra solventnosti</t>
  </si>
  <si>
    <t>Výše garančního fondu</t>
  </si>
  <si>
    <t>Poměr disponibilní a požadované míry solventnosti</t>
  </si>
  <si>
    <t>Poměr výše garančního fondu a součtu položek dle § 18</t>
  </si>
  <si>
    <t>Poměrové ukazatele za období 1-9/2016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</si>
  <si>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</si>
  <si>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</si>
  <si>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</si>
  <si>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</si>
  <si>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</si>
  <si>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</si>
  <si>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</si>
  <si>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30.09.2016</t>
  </si>
  <si>
    <t>v tis. Kč</t>
  </si>
  <si>
    <t>ERGO pojišťovna, a.s.</t>
  </si>
  <si>
    <t>&lt; 1 &gt;  Rozvahová aktiva</t>
  </si>
  <si>
    <t>v tis. Kč, k 30.09.2016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</si>
  <si>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</si>
  <si>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</si>
  <si>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</si>
  <si>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</si>
  <si>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</si>
  <si>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30.6.2016</t>
  </si>
  <si>
    <t>31.3.2016</t>
  </si>
  <si>
    <t>31.12.2015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</si>
  <si>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</si>
  <si>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</si>
  <si>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</si>
  <si>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</si>
  <si>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</si>
  <si>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</si>
  <si>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</si>
  <si>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</si>
  <si>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</si>
  <si>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</si>
  <si>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</si>
  <si>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</si>
  <si>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</si>
  <si>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</si>
  <si>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</si>
  <si>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</si>
  <si>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</si>
  <si>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</si>
  <si>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</si>
  <si>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</si>
  <si>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</si>
  <si>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</si>
  <si>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</si>
  <si>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</si>
  <si>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</si>
  <si>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</si>
  <si>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</si>
  <si>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</si>
  <si>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</si>
  <si>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</si>
  <si>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</si>
  <si>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</si>
  <si>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</si>
  <si>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</si>
  <si>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</si>
  <si>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</si>
  <si>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</si>
  <si>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</si>
  <si>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</si>
  <si>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</si>
  <si>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</si>
  <si>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</si>
  <si>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</si>
  <si>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</si>
  <si>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</si>
  <si>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</si>
  <si>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</si>
  <si>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</si>
  <si>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</si>
  <si>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</si>
  <si>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</si>
  <si>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</si>
  <si>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</si>
  <si>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</si>
  <si>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</si>
  <si>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</si>
  <si>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</si>
  <si>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</si>
  <si>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</si>
  <si>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</si>
  <si>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</si>
  <si>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</si>
  <si>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</si>
  <si>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</si>
  <si>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</si>
  <si>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</si>
  <si>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</si>
  <si>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</si>
  <si>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</si>
  <si>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</si>
  <si>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</si>
  <si>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</si>
  <si>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</si>
  <si>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</si>
  <si>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</si>
  <si>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</si>
  <si>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</si>
  <si>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</si>
  <si>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</si>
  <si>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</si>
  <si>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</si>
  <si>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</si>
  <si>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</si>
  <si>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</si>
  <si>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</si>
  <si>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</si>
  <si>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</si>
  <si>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</si>
  <si>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</si>
  <si>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</si>
  <si>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</si>
  <si>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</si>
  <si>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</si>
  <si>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</si>
  <si>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</si>
  <si>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</si>
  <si>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</si>
  <si>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</si>
  <si>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</si>
  <si>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 xml:space="preserve">&lt; 1 &gt;  Technický účet k neživotnímu pojištění </t>
  </si>
  <si>
    <t>1-9/2016</t>
  </si>
  <si>
    <t>1-6/2016</t>
  </si>
  <si>
    <t>1-3/2016</t>
  </si>
  <si>
    <t>1-4/2015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</si>
  <si>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</si>
  <si>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</si>
  <si>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</si>
  <si>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</si>
  <si>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</si>
  <si>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</si>
  <si>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</si>
  <si>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</si>
  <si>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</si>
  <si>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</si>
  <si>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</si>
  <si>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</si>
  <si>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</si>
  <si>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</si>
  <si>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</si>
  <si>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</si>
  <si>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</si>
  <si>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</si>
  <si>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</si>
  <si>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</si>
  <si>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</si>
  <si>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</si>
  <si>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</si>
  <si>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</si>
  <si>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</si>
  <si>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</si>
  <si>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</si>
  <si>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</si>
  <si>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</si>
  <si>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</si>
  <si>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</si>
  <si>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</si>
  <si>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</si>
  <si>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</si>
  <si>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</si>
  <si>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</si>
  <si>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</si>
  <si>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</si>
  <si>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</si>
  <si>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</si>
  <si>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</si>
  <si>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</si>
  <si>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</si>
  <si>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</si>
  <si>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</si>
  <si>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</si>
  <si>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</si>
  <si>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</si>
  <si>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</si>
  <si>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</si>
  <si>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</si>
  <si>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</si>
  <si>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</si>
  <si>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</si>
  <si>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</si>
  <si>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</si>
  <si>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</si>
  <si>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</si>
  <si>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</si>
  <si>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Výkaz zisku a ztráty pojišťovny za 1-9/2016</t>
  </si>
  <si>
    <t>30.9.2016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</si>
</sst>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3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4" fillId="5" borderId="18"/>
    <xf numFmtId="164" fontId="18" fillId="7" borderId="18"/>
    <xf numFmtId="0" fontId="2" fillId="0" borderId="0"/>
  </cellStyleXfs>
  <cellXfs count="118">
    <xf numFmtId="0" fontId="0" fillId="0" borderId="0" xfId="0"/>
    <xf numFmtId="10" fontId="2" fillId="2" borderId="0" xfId="1" applyNumberFormat="1" applyFont="1" applyFill="1" applyAlignment="1"/>
    <xf numFmtId="10" fontId="0" fillId="2" borderId="0" xfId="1" applyNumberFormat="1" applyFont="1" applyFill="1" applyAlignment="1"/>
    <xf numFmtId="9" fontId="0" fillId="2" borderId="0" xfId="1" applyFont="1" applyFill="1" applyBorder="1"/>
    <xf numFmtId="9" fontId="0" fillId="2" borderId="5" xfId="1" applyFont="1" applyFill="1" applyBorder="1"/>
    <xf numFmtId="9" fontId="0" fillId="2" borderId="7" xfId="1" applyFont="1" applyFill="1" applyBorder="1"/>
    <xf numFmtId="9" fontId="0" fillId="2" borderId="8" xfId="1" applyFont="1" applyFill="1" applyBorder="1"/>
    <xf numFmtId="10" fontId="7" fillId="2" borderId="11" xfId="1" applyNumberFormat="1" applyFont="1" applyFill="1" applyBorder="1" applyAlignment="1">
      <alignment horizontal="center" vertical="center"/>
    </xf>
    <xf numFmtId="10" fontId="7" fillId="2" borderId="0" xfId="1" applyNumberFormat="1" applyFont="1" applyFill="1" applyAlignment="1">
      <alignment horizontal="center" vertical="center"/>
    </xf>
    <xf numFmtId="0" fontId="1" fillId="0" borderId="0" xfId="2" applyFont="1"/>
    <xf numFmtId="0" fontId="2" fillId="0" borderId="0" xfId="2"/>
    <xf numFmtId="14" fontId="8" fillId="0" borderId="0" xfId="2" applyNumberFormat="1" applyFont="1" applyAlignment="1">
      <alignment horizontal="right"/>
    </xf>
    <xf numFmtId="3" fontId="2" fillId="0" borderId="0" xfId="2" applyNumberFormat="1"/>
    <xf numFmtId="0" fontId="8" fillId="0" borderId="0" xfId="2" applyFont="1" applyAlignment="1">
      <alignment vertical="center"/>
    </xf>
    <xf numFmtId="0" fontId="8" fillId="0" borderId="0" xfId="2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14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11" fillId="0" borderId="0" xfId="2" applyFont="1"/>
    <xf numFmtId="0" fontId="12" fillId="0" borderId="16" xfId="2" applyFont="1" applyBorder="1" applyAlignment="1">
      <alignment vertical="center"/>
    </xf>
    <xf numFmtId="0" fontId="13" fillId="0" borderId="16" xfId="2" applyFont="1" applyBorder="1" applyAlignment="1">
      <alignment horizontal="center" vertical="center" wrapText="1"/>
    </xf>
    <xf numFmtId="0" fontId="13" fillId="0" borderId="16" xfId="2" applyFont="1" applyBorder="1"/>
    <xf numFmtId="0" fontId="14" fillId="0" borderId="16" xfId="2" applyFont="1" applyBorder="1" applyAlignment="1">
      <alignment horizontal="center"/>
    </xf>
    <xf numFmtId="0" fontId="15" fillId="0" borderId="17" xfId="2" applyFont="1" applyBorder="1" applyAlignment="1">
      <alignment horizontal="center"/>
    </xf>
    <xf numFmtId="0" fontId="16" fillId="0" borderId="16" xfId="2" applyFont="1" applyBorder="1" applyAlignment="1">
      <alignment horizontal="center"/>
    </xf>
    <xf numFmtId="164" fontId="17" fillId="6" borderId="18" xfId="3" applyFont="1" applyFill="1"/>
    <xf numFmtId="0" fontId="3" fillId="0" borderId="0" xfId="2" applyFont="1" applyFill="1"/>
    <xf numFmtId="164" fontId="13" fillId="3" borderId="18" xfId="4" applyNumberFormat="1" applyFont="1" applyFill="1" applyBorder="1"/>
    <xf numFmtId="164" fontId="19" fillId="3" borderId="18" xfId="4" applyNumberFormat="1" applyFont="1" applyFill="1" applyBorder="1"/>
    <xf numFmtId="0" fontId="3" fillId="0" borderId="0" xfId="2" applyFont="1"/>
    <xf numFmtId="0" fontId="20" fillId="0" borderId="16" xfId="2" applyFont="1" applyBorder="1"/>
    <xf numFmtId="164" fontId="21" fillId="6" borderId="18" xfId="3" applyFont="1" applyFill="1"/>
    <xf numFmtId="164" fontId="20" fillId="3" borderId="18" xfId="4" applyNumberFormat="1" applyFont="1" applyFill="1" applyBorder="1"/>
    <xf numFmtId="0" fontId="15" fillId="0" borderId="0" xfId="2" applyFont="1"/>
    <xf numFmtId="0" fontId="2" fillId="0" borderId="16" xfId="2" applyBorder="1" applyAlignment="1">
      <alignment horizontal="center" vertical="center" wrapText="1"/>
    </xf>
    <xf numFmtId="0" fontId="18" fillId="0" borderId="16" xfId="2" applyFont="1" applyBorder="1"/>
    <xf numFmtId="0" fontId="23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3" fillId="0" borderId="0" xfId="2" applyFont="1"/>
    <xf numFmtId="0" fontId="24" fillId="0" borderId="0" xfId="2" applyFont="1" applyAlignment="1">
      <alignment vertical="center"/>
    </xf>
    <xf numFmtId="0" fontId="2" fillId="0" borderId="0" xfId="2" applyFill="1"/>
    <xf numFmtId="0" fontId="12" fillId="0" borderId="16" xfId="2" applyFont="1" applyBorder="1"/>
    <xf numFmtId="0" fontId="25" fillId="0" borderId="16" xfId="2" applyFont="1" applyBorder="1" applyAlignment="1">
      <alignment horizontal="center"/>
    </xf>
    <xf numFmtId="0" fontId="27" fillId="0" borderId="16" xfId="2" applyFont="1" applyBorder="1" applyAlignment="1">
      <alignment horizontal="center"/>
    </xf>
    <xf numFmtId="3" fontId="17" fillId="6" borderId="18" xfId="3" applyNumberFormat="1" applyFont="1" applyFill="1"/>
    <xf numFmtId="164" fontId="13" fillId="3" borderId="21" xfId="4" applyNumberFormat="1" applyFont="1" applyFill="1" applyBorder="1"/>
    <xf numFmtId="3" fontId="13" fillId="3" borderId="21" xfId="4" applyNumberFormat="1" applyFont="1" applyFill="1" applyBorder="1"/>
    <xf numFmtId="0" fontId="13" fillId="0" borderId="16" xfId="2" applyFont="1" applyFill="1" applyBorder="1"/>
    <xf numFmtId="0" fontId="23" fillId="0" borderId="0" xfId="2" applyFont="1" applyAlignment="1">
      <alignment wrapText="1"/>
    </xf>
    <xf numFmtId="0" fontId="2" fillId="0" borderId="0" xfId="2" applyFont="1" applyAlignment="1">
      <alignment wrapText="1"/>
    </xf>
    <xf numFmtId="0" fontId="1" fillId="2" borderId="0" xfId="5" applyFont="1" applyFill="1"/>
    <xf numFmtId="0" fontId="2" fillId="2" borderId="0" xfId="5" applyFill="1" applyAlignment="1"/>
    <xf numFmtId="0" fontId="2" fillId="2" borderId="0" xfId="5" applyFont="1" applyFill="1" applyAlignment="1"/>
    <xf numFmtId="0" fontId="2" fillId="2" borderId="0" xfId="5" applyFont="1" applyFill="1"/>
    <xf numFmtId="0" fontId="3" fillId="0" borderId="0" xfId="5" applyFont="1"/>
    <xf numFmtId="0" fontId="2" fillId="0" borderId="0" xfId="5"/>
    <xf numFmtId="10" fontId="2" fillId="2" borderId="0" xfId="5" applyNumberFormat="1" applyFont="1" applyFill="1" applyAlignment="1"/>
    <xf numFmtId="0" fontId="4" fillId="3" borderId="1" xfId="5" applyFont="1" applyFill="1" applyBorder="1" applyAlignment="1">
      <alignment vertical="center"/>
    </xf>
    <xf numFmtId="0" fontId="4" fillId="2" borderId="2" xfId="5" applyFont="1" applyFill="1" applyBorder="1" applyAlignment="1">
      <alignment horizontal="right" wrapText="1"/>
    </xf>
    <xf numFmtId="0" fontId="4" fillId="2" borderId="3" xfId="5" applyFont="1" applyFill="1" applyBorder="1" applyAlignment="1">
      <alignment horizontal="right" wrapText="1"/>
    </xf>
    <xf numFmtId="0" fontId="2" fillId="0" borderId="0" xfId="5" applyFont="1" applyAlignment="1"/>
    <xf numFmtId="0" fontId="5" fillId="3" borderId="4" xfId="5" applyFont="1" applyFill="1" applyBorder="1" applyAlignment="1"/>
    <xf numFmtId="3" fontId="2" fillId="2" borderId="0" xfId="5" applyNumberFormat="1" applyFill="1" applyBorder="1" applyAlignment="1"/>
    <xf numFmtId="3" fontId="2" fillId="2" borderId="5" xfId="5" applyNumberFormat="1" applyFill="1" applyBorder="1" applyAlignment="1"/>
    <xf numFmtId="0" fontId="2" fillId="2" borderId="0" xfId="5" applyFill="1"/>
    <xf numFmtId="10" fontId="2" fillId="2" borderId="0" xfId="5" applyNumberFormat="1" applyFill="1" applyAlignment="1"/>
    <xf numFmtId="0" fontId="2" fillId="0" borderId="0" xfId="5" applyAlignment="1"/>
    <xf numFmtId="0" fontId="5" fillId="3" borderId="4" xfId="5" applyFont="1" applyFill="1" applyBorder="1"/>
    <xf numFmtId="3" fontId="2" fillId="2" borderId="0" xfId="5" applyNumberFormat="1" applyFill="1" applyBorder="1"/>
    <xf numFmtId="0" fontId="5" fillId="3" borderId="6" xfId="5" applyFont="1" applyFill="1" applyBorder="1"/>
    <xf numFmtId="0" fontId="6" fillId="2" borderId="0" xfId="5" applyFont="1" applyFill="1"/>
    <xf numFmtId="0" fontId="3" fillId="2" borderId="0" xfId="5" applyFont="1" applyFill="1"/>
    <xf numFmtId="0" fontId="28" fillId="2" borderId="0" xfId="5" applyFont="1" applyFill="1" applyAlignment="1">
      <alignment horizontal="center" vertical="center"/>
    </xf>
    <xf numFmtId="0" fontId="7" fillId="3" borderId="9" xfId="5" applyFont="1" applyFill="1" applyBorder="1" applyAlignment="1">
      <alignment vertical="center"/>
    </xf>
    <xf numFmtId="10" fontId="7" fillId="2" borderId="24" xfId="1" applyNumberFormat="1" applyFont="1" applyFill="1" applyBorder="1" applyAlignment="1">
      <alignment horizontal="center" vertical="center"/>
    </xf>
    <xf numFmtId="0" fontId="7" fillId="3" borderId="12" xfId="5" applyFont="1" applyFill="1" applyBorder="1" applyAlignment="1">
      <alignment vertical="center"/>
    </xf>
    <xf numFmtId="10" fontId="7" fillId="2" borderId="26" xfId="1" applyNumberFormat="1" applyFont="1" applyFill="1" applyBorder="1" applyAlignment="1">
      <alignment horizontal="center" vertical="center"/>
    </xf>
    <xf numFmtId="10" fontId="7" fillId="2" borderId="27" xfId="1" applyNumberFormat="1" applyFont="1" applyFill="1" applyBorder="1" applyAlignment="1">
      <alignment horizontal="center" vertical="center"/>
    </xf>
    <xf numFmtId="0" fontId="7" fillId="3" borderId="14" xfId="5" applyFont="1" applyFill="1" applyBorder="1" applyAlignment="1">
      <alignment vertical="center"/>
    </xf>
    <xf numFmtId="10" fontId="7" fillId="2" borderId="29" xfId="1" applyNumberFormat="1" applyFont="1" applyFill="1" applyBorder="1" applyAlignment="1">
      <alignment horizontal="center" vertical="center"/>
    </xf>
    <xf numFmtId="10" fontId="7" fillId="2" borderId="30" xfId="1" applyNumberFormat="1" applyFont="1" applyFill="1" applyBorder="1" applyAlignment="1">
      <alignment horizontal="center" vertical="center"/>
    </xf>
    <xf numFmtId="0" fontId="2" fillId="0" borderId="0" xfId="5" applyFill="1"/>
    <xf numFmtId="0" fontId="6" fillId="0" borderId="0" xfId="5" applyFont="1"/>
    <xf numFmtId="0" fontId="2" fillId="0" borderId="0" xfId="5" applyAlignment="1">
      <alignment horizontal="center"/>
    </xf>
    <xf numFmtId="0" fontId="13" fillId="0" borderId="31" xfId="2" applyFont="1" applyBorder="1"/>
    <xf numFmtId="0" fontId="16" fillId="0" borderId="31" xfId="2" applyFont="1" applyBorder="1" applyAlignment="1">
      <alignment horizontal="center"/>
    </xf>
    <xf numFmtId="164" fontId="17" fillId="6" borderId="32" xfId="3" applyFont="1" applyFill="1" applyBorder="1"/>
    <xf numFmtId="164" fontId="13" fillId="3" borderId="32" xfId="4" applyNumberFormat="1" applyFont="1" applyFill="1" applyBorder="1"/>
    <xf numFmtId="164" fontId="17" fillId="6" borderId="16" xfId="3" applyFont="1" applyFill="1" applyBorder="1"/>
    <xf numFmtId="164" fontId="13" fillId="3" borderId="16" xfId="4" applyNumberFormat="1" applyFont="1" applyFill="1" applyBorder="1"/>
    <xf numFmtId="0" fontId="13" fillId="0" borderId="0" xfId="2" applyFont="1" applyFill="1" applyBorder="1"/>
    <xf numFmtId="0" fontId="16" fillId="0" borderId="0" xfId="2" applyFont="1" applyFill="1" applyBorder="1" applyAlignment="1">
      <alignment horizontal="center"/>
    </xf>
    <xf numFmtId="164" fontId="17" fillId="0" borderId="0" xfId="3" applyFont="1" applyFill="1" applyBorder="1"/>
    <xf numFmtId="164" fontId="13" fillId="0" borderId="0" xfId="4" applyNumberFormat="1" applyFont="1" applyFill="1" applyBorder="1"/>
    <xf numFmtId="0" fontId="2" fillId="0" borderId="0" xfId="5" applyFill="1" applyBorder="1"/>
    <xf numFmtId="0" fontId="2" fillId="0" borderId="0" xfId="2" applyFill="1" applyBorder="1"/>
    <xf numFmtId="0" fontId="14" fillId="0" borderId="16" xfId="5" applyFont="1" applyBorder="1" applyAlignment="1">
      <alignment horizontal="center"/>
    </xf>
    <xf numFmtId="0" fontId="15" fillId="0" borderId="17" xfId="5" applyFont="1" applyBorder="1" applyAlignment="1">
      <alignment horizontal="center"/>
    </xf>
    <xf numFmtId="0" fontId="15" fillId="0" borderId="17" xfId="5" applyFont="1" applyBorder="1" applyAlignment="1">
      <alignment horizontal="right"/>
    </xf>
    <xf numFmtId="0" fontId="16" fillId="0" borderId="16" xfId="5" applyFont="1" applyBorder="1" applyAlignment="1">
      <alignment horizontal="center"/>
    </xf>
    <xf numFmtId="0" fontId="17" fillId="0" borderId="19" xfId="5" applyFont="1" applyBorder="1" applyAlignment="1">
      <alignment horizontal="center"/>
    </xf>
    <xf numFmtId="0" fontId="17" fillId="0" borderId="20" xfId="5" applyFont="1" applyBorder="1" applyAlignment="1">
      <alignment horizontal="center"/>
    </xf>
    <xf numFmtId="0" fontId="17" fillId="0" borderId="21" xfId="5" applyFont="1" applyBorder="1" applyAlignment="1">
      <alignment horizontal="center"/>
    </xf>
    <xf numFmtId="0" fontId="17" fillId="0" borderId="18" xfId="5" applyFont="1" applyBorder="1" applyAlignment="1">
      <alignment horizontal="center"/>
    </xf>
    <xf numFmtId="0" fontId="2" fillId="0" borderId="16" xfId="5" applyBorder="1"/>
    <xf numFmtId="0" fontId="22" fillId="0" borderId="21" xfId="5" applyFont="1" applyBorder="1" applyAlignment="1">
      <alignment horizontal="center"/>
    </xf>
    <xf numFmtId="0" fontId="22" fillId="0" borderId="18" xfId="5" applyFont="1" applyBorder="1" applyAlignment="1">
      <alignment horizontal="center"/>
    </xf>
    <xf numFmtId="0" fontId="22" fillId="0" borderId="22" xfId="5" applyFont="1" applyBorder="1" applyAlignment="1">
      <alignment horizontal="center"/>
    </xf>
    <xf numFmtId="0" fontId="22" fillId="0" borderId="23" xfId="5" applyFont="1" applyBorder="1" applyAlignment="1">
      <alignment horizontal="center"/>
    </xf>
    <xf numFmtId="0" fontId="26" fillId="0" borderId="16" xfId="5" quotePrefix="1" applyFont="1" applyBorder="1" applyAlignment="1">
      <alignment horizontal="right"/>
    </xf>
    <xf numFmtId="0" fontId="2" fillId="4" borderId="10" xfId="5" applyFont="1" applyFill="1" applyBorder="1" applyAlignment="1">
      <alignment vertical="center" wrapText="1"/>
    </xf>
    <xf numFmtId="0" fontId="2" fillId="4" borderId="24" xfId="5" applyFont="1" applyFill="1" applyBorder="1" applyAlignment="1">
      <alignment vertical="center" wrapText="1"/>
    </xf>
    <xf numFmtId="0" fontId="2" fillId="4" borderId="13" xfId="5" applyFont="1" applyFill="1" applyBorder="1" applyAlignment="1">
      <alignment vertical="center" wrapText="1"/>
    </xf>
    <xf numFmtId="0" fontId="2" fillId="4" borderId="25" xfId="5" applyFont="1" applyFill="1" applyBorder="1" applyAlignment="1">
      <alignment vertical="center" wrapText="1"/>
    </xf>
    <xf numFmtId="0" fontId="2" fillId="4" borderId="15" xfId="5" applyFont="1" applyFill="1" applyBorder="1" applyAlignment="1">
      <alignment vertical="center" wrapText="1"/>
    </xf>
    <xf numFmtId="0" fontId="2" fillId="4" borderId="28" xfId="5" applyFont="1" applyFill="1" applyBorder="1" applyAlignment="1">
      <alignment vertical="center" wrapText="1"/>
    </xf>
  </cellXfs>
  <cellStyles count="6">
    <cellStyle name="Normal" xfId="0" builtinId="0"/>
    <cellStyle name="Normal 2" xfId="5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09307\Documents\Helena\Audit\Audit%202015\Audit_4.Q.2015\Solventnost\vykaz_solventnosti_12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C6">
            <v>19447876.800000001</v>
          </cell>
          <cell r="D6">
            <v>49625000</v>
          </cell>
        </row>
        <row r="7">
          <cell r="C7">
            <v>237621000</v>
          </cell>
          <cell r="D7">
            <v>195298000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11"/>
  <sheetViews>
    <sheetView tabSelected="1" zoomScale="90" zoomScaleNormal="90" workbookViewId="0"/>
  </sheetViews>
  <sheetFormatPr defaultColWidth="9.140625" defaultRowHeight="12.75" x14ac:dyDescent="0.2"/>
  <cols>
    <col min="1" max="1" width="52.5703125" style="10" bestFit="1" customWidth="1"/>
    <col min="2" max="2" width="4.7109375" style="10" customWidth="1"/>
    <col min="3" max="5" width="16.42578125" style="10" customWidth="1"/>
    <col min="6" max="6" width="12" style="57" customWidth="1"/>
    <col min="7" max="7" width="14.28515625" style="10" customWidth="1"/>
    <col min="8" max="8" width="15.140625" style="10" customWidth="1"/>
    <col min="9" max="9" width="14.7109375" style="12" customWidth="1"/>
    <col min="10" max="257" width="9.140625" style="10"/>
    <col min="258" max="258" width="52.5703125" style="10" bestFit="1" customWidth="1"/>
    <col min="259" max="259" width="4.7109375" style="10" customWidth="1"/>
    <col min="260" max="262" width="16.42578125" style="10" customWidth="1"/>
    <col min="263" max="513" width="9.140625" style="10"/>
    <col min="514" max="514" width="52.5703125" style="10" bestFit="1" customWidth="1"/>
    <col min="515" max="515" width="4.7109375" style="10" customWidth="1"/>
    <col min="516" max="518" width="16.42578125" style="10" customWidth="1"/>
    <col min="519" max="769" width="9.140625" style="10"/>
    <col min="770" max="770" width="52.5703125" style="10" bestFit="1" customWidth="1"/>
    <col min="771" max="771" width="4.7109375" style="10" customWidth="1"/>
    <col min="772" max="774" width="16.42578125" style="10" customWidth="1"/>
    <col min="775" max="1025" width="9.140625" style="10"/>
    <col min="1026" max="1026" width="52.5703125" style="10" bestFit="1" customWidth="1"/>
    <col min="1027" max="1027" width="4.7109375" style="10" customWidth="1"/>
    <col min="1028" max="1030" width="16.42578125" style="10" customWidth="1"/>
    <col min="1031" max="1281" width="9.140625" style="10"/>
    <col min="1282" max="1282" width="52.5703125" style="10" bestFit="1" customWidth="1"/>
    <col min="1283" max="1283" width="4.7109375" style="10" customWidth="1"/>
    <col min="1284" max="1286" width="16.42578125" style="10" customWidth="1"/>
    <col min="1287" max="1537" width="9.140625" style="10"/>
    <col min="1538" max="1538" width="52.5703125" style="10" bestFit="1" customWidth="1"/>
    <col min="1539" max="1539" width="4.7109375" style="10" customWidth="1"/>
    <col min="1540" max="1542" width="16.42578125" style="10" customWidth="1"/>
    <col min="1543" max="1793" width="9.140625" style="10"/>
    <col min="1794" max="1794" width="52.5703125" style="10" bestFit="1" customWidth="1"/>
    <col min="1795" max="1795" width="4.7109375" style="10" customWidth="1"/>
    <col min="1796" max="1798" width="16.42578125" style="10" customWidth="1"/>
    <col min="1799" max="2049" width="9.140625" style="10"/>
    <col min="2050" max="2050" width="52.5703125" style="10" bestFit="1" customWidth="1"/>
    <col min="2051" max="2051" width="4.7109375" style="10" customWidth="1"/>
    <col min="2052" max="2054" width="16.42578125" style="10" customWidth="1"/>
    <col min="2055" max="2305" width="9.140625" style="10"/>
    <col min="2306" max="2306" width="52.5703125" style="10" bestFit="1" customWidth="1"/>
    <col min="2307" max="2307" width="4.7109375" style="10" customWidth="1"/>
    <col min="2308" max="2310" width="16.42578125" style="10" customWidth="1"/>
    <col min="2311" max="2561" width="9.140625" style="10"/>
    <col min="2562" max="2562" width="52.5703125" style="10" bestFit="1" customWidth="1"/>
    <col min="2563" max="2563" width="4.7109375" style="10" customWidth="1"/>
    <col min="2564" max="2566" width="16.42578125" style="10" customWidth="1"/>
    <col min="2567" max="2817" width="9.140625" style="10"/>
    <col min="2818" max="2818" width="52.5703125" style="10" bestFit="1" customWidth="1"/>
    <col min="2819" max="2819" width="4.7109375" style="10" customWidth="1"/>
    <col min="2820" max="2822" width="16.42578125" style="10" customWidth="1"/>
    <col min="2823" max="3073" width="9.140625" style="10"/>
    <col min="3074" max="3074" width="52.5703125" style="10" bestFit="1" customWidth="1"/>
    <col min="3075" max="3075" width="4.7109375" style="10" customWidth="1"/>
    <col min="3076" max="3078" width="16.42578125" style="10" customWidth="1"/>
    <col min="3079" max="3329" width="9.140625" style="10"/>
    <col min="3330" max="3330" width="52.5703125" style="10" bestFit="1" customWidth="1"/>
    <col min="3331" max="3331" width="4.7109375" style="10" customWidth="1"/>
    <col min="3332" max="3334" width="16.42578125" style="10" customWidth="1"/>
    <col min="3335" max="3585" width="9.140625" style="10"/>
    <col min="3586" max="3586" width="52.5703125" style="10" bestFit="1" customWidth="1"/>
    <col min="3587" max="3587" width="4.7109375" style="10" customWidth="1"/>
    <col min="3588" max="3590" width="16.42578125" style="10" customWidth="1"/>
    <col min="3591" max="3841" width="9.140625" style="10"/>
    <col min="3842" max="3842" width="52.5703125" style="10" bestFit="1" customWidth="1"/>
    <col min="3843" max="3843" width="4.7109375" style="10" customWidth="1"/>
    <col min="3844" max="3846" width="16.42578125" style="10" customWidth="1"/>
    <col min="3847" max="4097" width="9.140625" style="10"/>
    <col min="4098" max="4098" width="52.5703125" style="10" bestFit="1" customWidth="1"/>
    <col min="4099" max="4099" width="4.7109375" style="10" customWidth="1"/>
    <col min="4100" max="4102" width="16.42578125" style="10" customWidth="1"/>
    <col min="4103" max="4353" width="9.140625" style="10"/>
    <col min="4354" max="4354" width="52.5703125" style="10" bestFit="1" customWidth="1"/>
    <col min="4355" max="4355" width="4.7109375" style="10" customWidth="1"/>
    <col min="4356" max="4358" width="16.42578125" style="10" customWidth="1"/>
    <col min="4359" max="4609" width="9.140625" style="10"/>
    <col min="4610" max="4610" width="52.5703125" style="10" bestFit="1" customWidth="1"/>
    <col min="4611" max="4611" width="4.7109375" style="10" customWidth="1"/>
    <col min="4612" max="4614" width="16.42578125" style="10" customWidth="1"/>
    <col min="4615" max="4865" width="9.140625" style="10"/>
    <col min="4866" max="4866" width="52.5703125" style="10" bestFit="1" customWidth="1"/>
    <col min="4867" max="4867" width="4.7109375" style="10" customWidth="1"/>
    <col min="4868" max="4870" width="16.42578125" style="10" customWidth="1"/>
    <col min="4871" max="5121" width="9.140625" style="10"/>
    <col min="5122" max="5122" width="52.5703125" style="10" bestFit="1" customWidth="1"/>
    <col min="5123" max="5123" width="4.7109375" style="10" customWidth="1"/>
    <col min="5124" max="5126" width="16.42578125" style="10" customWidth="1"/>
    <col min="5127" max="5377" width="9.140625" style="10"/>
    <col min="5378" max="5378" width="52.5703125" style="10" bestFit="1" customWidth="1"/>
    <col min="5379" max="5379" width="4.7109375" style="10" customWidth="1"/>
    <col min="5380" max="5382" width="16.42578125" style="10" customWidth="1"/>
    <col min="5383" max="5633" width="9.140625" style="10"/>
    <col min="5634" max="5634" width="52.5703125" style="10" bestFit="1" customWidth="1"/>
    <col min="5635" max="5635" width="4.7109375" style="10" customWidth="1"/>
    <col min="5636" max="5638" width="16.42578125" style="10" customWidth="1"/>
    <col min="5639" max="5889" width="9.140625" style="10"/>
    <col min="5890" max="5890" width="52.5703125" style="10" bestFit="1" customWidth="1"/>
    <col min="5891" max="5891" width="4.7109375" style="10" customWidth="1"/>
    <col min="5892" max="5894" width="16.42578125" style="10" customWidth="1"/>
    <col min="5895" max="6145" width="9.140625" style="10"/>
    <col min="6146" max="6146" width="52.5703125" style="10" bestFit="1" customWidth="1"/>
    <col min="6147" max="6147" width="4.7109375" style="10" customWidth="1"/>
    <col min="6148" max="6150" width="16.42578125" style="10" customWidth="1"/>
    <col min="6151" max="6401" width="9.140625" style="10"/>
    <col min="6402" max="6402" width="52.5703125" style="10" bestFit="1" customWidth="1"/>
    <col min="6403" max="6403" width="4.7109375" style="10" customWidth="1"/>
    <col min="6404" max="6406" width="16.42578125" style="10" customWidth="1"/>
    <col min="6407" max="6657" width="9.140625" style="10"/>
    <col min="6658" max="6658" width="52.5703125" style="10" bestFit="1" customWidth="1"/>
    <col min="6659" max="6659" width="4.7109375" style="10" customWidth="1"/>
    <col min="6660" max="6662" width="16.42578125" style="10" customWidth="1"/>
    <col min="6663" max="6913" width="9.140625" style="10"/>
    <col min="6914" max="6914" width="52.5703125" style="10" bestFit="1" customWidth="1"/>
    <col min="6915" max="6915" width="4.7109375" style="10" customWidth="1"/>
    <col min="6916" max="6918" width="16.42578125" style="10" customWidth="1"/>
    <col min="6919" max="7169" width="9.140625" style="10"/>
    <col min="7170" max="7170" width="52.5703125" style="10" bestFit="1" customWidth="1"/>
    <col min="7171" max="7171" width="4.7109375" style="10" customWidth="1"/>
    <col min="7172" max="7174" width="16.42578125" style="10" customWidth="1"/>
    <col min="7175" max="7425" width="9.140625" style="10"/>
    <col min="7426" max="7426" width="52.5703125" style="10" bestFit="1" customWidth="1"/>
    <col min="7427" max="7427" width="4.7109375" style="10" customWidth="1"/>
    <col min="7428" max="7430" width="16.42578125" style="10" customWidth="1"/>
    <col min="7431" max="7681" width="9.140625" style="10"/>
    <col min="7682" max="7682" width="52.5703125" style="10" bestFit="1" customWidth="1"/>
    <col min="7683" max="7683" width="4.7109375" style="10" customWidth="1"/>
    <col min="7684" max="7686" width="16.42578125" style="10" customWidth="1"/>
    <col min="7687" max="7937" width="9.140625" style="10"/>
    <col min="7938" max="7938" width="52.5703125" style="10" bestFit="1" customWidth="1"/>
    <col min="7939" max="7939" width="4.7109375" style="10" customWidth="1"/>
    <col min="7940" max="7942" width="16.42578125" style="10" customWidth="1"/>
    <col min="7943" max="8193" width="9.140625" style="10"/>
    <col min="8194" max="8194" width="52.5703125" style="10" bestFit="1" customWidth="1"/>
    <col min="8195" max="8195" width="4.7109375" style="10" customWidth="1"/>
    <col min="8196" max="8198" width="16.42578125" style="10" customWidth="1"/>
    <col min="8199" max="8449" width="9.140625" style="10"/>
    <col min="8450" max="8450" width="52.5703125" style="10" bestFit="1" customWidth="1"/>
    <col min="8451" max="8451" width="4.7109375" style="10" customWidth="1"/>
    <col min="8452" max="8454" width="16.42578125" style="10" customWidth="1"/>
    <col min="8455" max="8705" width="9.140625" style="10"/>
    <col min="8706" max="8706" width="52.5703125" style="10" bestFit="1" customWidth="1"/>
    <col min="8707" max="8707" width="4.7109375" style="10" customWidth="1"/>
    <col min="8708" max="8710" width="16.42578125" style="10" customWidth="1"/>
    <col min="8711" max="8961" width="9.140625" style="10"/>
    <col min="8962" max="8962" width="52.5703125" style="10" bestFit="1" customWidth="1"/>
    <col min="8963" max="8963" width="4.7109375" style="10" customWidth="1"/>
    <col min="8964" max="8966" width="16.42578125" style="10" customWidth="1"/>
    <col min="8967" max="9217" width="9.140625" style="10"/>
    <col min="9218" max="9218" width="52.5703125" style="10" bestFit="1" customWidth="1"/>
    <col min="9219" max="9219" width="4.7109375" style="10" customWidth="1"/>
    <col min="9220" max="9222" width="16.42578125" style="10" customWidth="1"/>
    <col min="9223" max="9473" width="9.140625" style="10"/>
    <col min="9474" max="9474" width="52.5703125" style="10" bestFit="1" customWidth="1"/>
    <col min="9475" max="9475" width="4.7109375" style="10" customWidth="1"/>
    <col min="9476" max="9478" width="16.42578125" style="10" customWidth="1"/>
    <col min="9479" max="9729" width="9.140625" style="10"/>
    <col min="9730" max="9730" width="52.5703125" style="10" bestFit="1" customWidth="1"/>
    <col min="9731" max="9731" width="4.7109375" style="10" customWidth="1"/>
    <col min="9732" max="9734" width="16.42578125" style="10" customWidth="1"/>
    <col min="9735" max="9985" width="9.140625" style="10"/>
    <col min="9986" max="9986" width="52.5703125" style="10" bestFit="1" customWidth="1"/>
    <col min="9987" max="9987" width="4.7109375" style="10" customWidth="1"/>
    <col min="9988" max="9990" width="16.42578125" style="10" customWidth="1"/>
    <col min="9991" max="10241" width="9.140625" style="10"/>
    <col min="10242" max="10242" width="52.5703125" style="10" bestFit="1" customWidth="1"/>
    <col min="10243" max="10243" width="4.7109375" style="10" customWidth="1"/>
    <col min="10244" max="10246" width="16.42578125" style="10" customWidth="1"/>
    <col min="10247" max="10497" width="9.140625" style="10"/>
    <col min="10498" max="10498" width="52.5703125" style="10" bestFit="1" customWidth="1"/>
    <col min="10499" max="10499" width="4.7109375" style="10" customWidth="1"/>
    <col min="10500" max="10502" width="16.42578125" style="10" customWidth="1"/>
    <col min="10503" max="10753" width="9.140625" style="10"/>
    <col min="10754" max="10754" width="52.5703125" style="10" bestFit="1" customWidth="1"/>
    <col min="10755" max="10755" width="4.7109375" style="10" customWidth="1"/>
    <col min="10756" max="10758" width="16.42578125" style="10" customWidth="1"/>
    <col min="10759" max="11009" width="9.140625" style="10"/>
    <col min="11010" max="11010" width="52.5703125" style="10" bestFit="1" customWidth="1"/>
    <col min="11011" max="11011" width="4.7109375" style="10" customWidth="1"/>
    <col min="11012" max="11014" width="16.42578125" style="10" customWidth="1"/>
    <col min="11015" max="11265" width="9.140625" style="10"/>
    <col min="11266" max="11266" width="52.5703125" style="10" bestFit="1" customWidth="1"/>
    <col min="11267" max="11267" width="4.7109375" style="10" customWidth="1"/>
    <col min="11268" max="11270" width="16.42578125" style="10" customWidth="1"/>
    <col min="11271" max="11521" width="9.140625" style="10"/>
    <col min="11522" max="11522" width="52.5703125" style="10" bestFit="1" customWidth="1"/>
    <col min="11523" max="11523" width="4.7109375" style="10" customWidth="1"/>
    <col min="11524" max="11526" width="16.42578125" style="10" customWidth="1"/>
    <col min="11527" max="11777" width="9.140625" style="10"/>
    <col min="11778" max="11778" width="52.5703125" style="10" bestFit="1" customWidth="1"/>
    <col min="11779" max="11779" width="4.7109375" style="10" customWidth="1"/>
    <col min="11780" max="11782" width="16.42578125" style="10" customWidth="1"/>
    <col min="11783" max="12033" width="9.140625" style="10"/>
    <col min="12034" max="12034" width="52.5703125" style="10" bestFit="1" customWidth="1"/>
    <col min="12035" max="12035" width="4.7109375" style="10" customWidth="1"/>
    <col min="12036" max="12038" width="16.42578125" style="10" customWidth="1"/>
    <col min="12039" max="12289" width="9.140625" style="10"/>
    <col min="12290" max="12290" width="52.5703125" style="10" bestFit="1" customWidth="1"/>
    <col min="12291" max="12291" width="4.7109375" style="10" customWidth="1"/>
    <col min="12292" max="12294" width="16.42578125" style="10" customWidth="1"/>
    <col min="12295" max="12545" width="9.140625" style="10"/>
    <col min="12546" max="12546" width="52.5703125" style="10" bestFit="1" customWidth="1"/>
    <col min="12547" max="12547" width="4.7109375" style="10" customWidth="1"/>
    <col min="12548" max="12550" width="16.42578125" style="10" customWidth="1"/>
    <col min="12551" max="12801" width="9.140625" style="10"/>
    <col min="12802" max="12802" width="52.5703125" style="10" bestFit="1" customWidth="1"/>
    <col min="12803" max="12803" width="4.7109375" style="10" customWidth="1"/>
    <col min="12804" max="12806" width="16.42578125" style="10" customWidth="1"/>
    <col min="12807" max="13057" width="9.140625" style="10"/>
    <col min="13058" max="13058" width="52.5703125" style="10" bestFit="1" customWidth="1"/>
    <col min="13059" max="13059" width="4.7109375" style="10" customWidth="1"/>
    <col min="13060" max="13062" width="16.42578125" style="10" customWidth="1"/>
    <col min="13063" max="13313" width="9.140625" style="10"/>
    <col min="13314" max="13314" width="52.5703125" style="10" bestFit="1" customWidth="1"/>
    <col min="13315" max="13315" width="4.7109375" style="10" customWidth="1"/>
    <col min="13316" max="13318" width="16.42578125" style="10" customWidth="1"/>
    <col min="13319" max="13569" width="9.140625" style="10"/>
    <col min="13570" max="13570" width="52.5703125" style="10" bestFit="1" customWidth="1"/>
    <col min="13571" max="13571" width="4.7109375" style="10" customWidth="1"/>
    <col min="13572" max="13574" width="16.42578125" style="10" customWidth="1"/>
    <col min="13575" max="13825" width="9.140625" style="10"/>
    <col min="13826" max="13826" width="52.5703125" style="10" bestFit="1" customWidth="1"/>
    <col min="13827" max="13827" width="4.7109375" style="10" customWidth="1"/>
    <col min="13828" max="13830" width="16.42578125" style="10" customWidth="1"/>
    <col min="13831" max="14081" width="9.140625" style="10"/>
    <col min="14082" max="14082" width="52.5703125" style="10" bestFit="1" customWidth="1"/>
    <col min="14083" max="14083" width="4.7109375" style="10" customWidth="1"/>
    <col min="14084" max="14086" width="16.42578125" style="10" customWidth="1"/>
    <col min="14087" max="14337" width="9.140625" style="10"/>
    <col min="14338" max="14338" width="52.5703125" style="10" bestFit="1" customWidth="1"/>
    <col min="14339" max="14339" width="4.7109375" style="10" customWidth="1"/>
    <col min="14340" max="14342" width="16.42578125" style="10" customWidth="1"/>
    <col min="14343" max="14593" width="9.140625" style="10"/>
    <col min="14594" max="14594" width="52.5703125" style="10" bestFit="1" customWidth="1"/>
    <col min="14595" max="14595" width="4.7109375" style="10" customWidth="1"/>
    <col min="14596" max="14598" width="16.42578125" style="10" customWidth="1"/>
    <col min="14599" max="14849" width="9.140625" style="10"/>
    <col min="14850" max="14850" width="52.5703125" style="10" bestFit="1" customWidth="1"/>
    <col min="14851" max="14851" width="4.7109375" style="10" customWidth="1"/>
    <col min="14852" max="14854" width="16.42578125" style="10" customWidth="1"/>
    <col min="14855" max="15105" width="9.140625" style="10"/>
    <col min="15106" max="15106" width="52.5703125" style="10" bestFit="1" customWidth="1"/>
    <col min="15107" max="15107" width="4.7109375" style="10" customWidth="1"/>
    <col min="15108" max="15110" width="16.42578125" style="10" customWidth="1"/>
    <col min="15111" max="15361" width="9.140625" style="10"/>
    <col min="15362" max="15362" width="52.5703125" style="10" bestFit="1" customWidth="1"/>
    <col min="15363" max="15363" width="4.7109375" style="10" customWidth="1"/>
    <col min="15364" max="15366" width="16.42578125" style="10" customWidth="1"/>
    <col min="15367" max="15617" width="9.140625" style="10"/>
    <col min="15618" max="15618" width="52.5703125" style="10" bestFit="1" customWidth="1"/>
    <col min="15619" max="15619" width="4.7109375" style="10" customWidth="1"/>
    <col min="15620" max="15622" width="16.42578125" style="10" customWidth="1"/>
    <col min="15623" max="15873" width="9.140625" style="10"/>
    <col min="15874" max="15874" width="52.5703125" style="10" bestFit="1" customWidth="1"/>
    <col min="15875" max="15875" width="4.7109375" style="10" customWidth="1"/>
    <col min="15876" max="15878" width="16.42578125" style="10" customWidth="1"/>
    <col min="15879" max="16129" width="9.140625" style="10"/>
    <col min="16130" max="16130" width="52.5703125" style="10" bestFit="1" customWidth="1"/>
    <col min="16131" max="16131" width="4.7109375" style="10" customWidth="1"/>
    <col min="16132" max="16134" width="16.42578125" style="10" customWidth="1"/>
    <col min="16135" max="16384" width="9.140625" style="10"/>
  </cols>
  <sheetData>
    <row r="1" spans="1:10" ht="15" x14ac:dyDescent="0.25">
      <c r="A1" s="9" t="s">
        <v>17</v>
      </c>
      <c r="E1" s="11"/>
    </row>
    <row r="2" spans="1:10" x14ac:dyDescent="0.2">
      <c r="A2" s="13" t="s">
        <v>18</v>
      </c>
      <c r="E2" s="11"/>
    </row>
    <row r="3" spans="1:10" x14ac:dyDescent="0.2">
      <c r="A3" s="14"/>
      <c r="E3" s="11"/>
    </row>
    <row r="4" spans="1:10" x14ac:dyDescent="0.2">
      <c r="A4" s="13" t="s">
        <v>19</v>
      </c>
      <c r="B4" s="15"/>
      <c r="C4" s="15"/>
      <c r="D4" s="16"/>
      <c r="E4" s="17"/>
    </row>
    <row r="5" spans="1:10" x14ac:dyDescent="0.2">
      <c r="A5" s="18"/>
      <c r="B5" s="15"/>
      <c r="C5" s="15"/>
      <c r="D5" s="16"/>
      <c r="E5" s="17"/>
    </row>
    <row r="6" spans="1:10" x14ac:dyDescent="0.2">
      <c r="A6" s="19" t="s">
        <v>20</v>
      </c>
    </row>
    <row r="7" spans="1:10" ht="60" x14ac:dyDescent="0.2">
      <c r="A7" s="20" t="s">
        <v>21</v>
      </c>
      <c r="B7" s="21"/>
      <c r="C7" s="21" t="s">
        <v>22</v>
      </c>
      <c r="D7" s="21" t="s">
        <v>23</v>
      </c>
      <c r="E7" s="21" t="s">
        <v>24</v>
      </c>
      <c r="G7" s="21" t="s">
        <v>24</v>
      </c>
      <c r="H7" s="21" t="s">
        <v>25</v>
      </c>
      <c r="I7" s="21" t="s">
        <v>25</v>
      </c>
    </row>
    <row r="8" spans="1:10" x14ac:dyDescent="0.2">
      <c r="A8" s="22"/>
      <c r="B8" s="23" t="s">
        <v>26</v>
      </c>
      <c r="C8" s="24">
        <v>1</v>
      </c>
      <c r="D8" s="24">
        <v>2</v>
      </c>
      <c r="E8" s="24">
        <v>3</v>
      </c>
      <c r="F8" s="85"/>
      <c r="G8" s="24" t="s">
        <v>27</v>
      </c>
      <c r="H8" s="24" t="s">
        <v>28</v>
      </c>
      <c r="I8" s="24" t="s">
        <v>29</v>
      </c>
    </row>
    <row r="9" spans="1:10" x14ac:dyDescent="0.2">
      <c r="A9" s="22" t="s">
        <v>30</v>
      </c>
      <c r="B9" s="25">
        <v>1</v>
      </c>
      <c r="C9" s="26">
        <v>1969555696.1300001</v>
      </c>
      <c r="D9" s="26">
        <v>76725866.609999999</v>
      </c>
      <c r="E9" s="26">
        <v>1892829829.5200002</v>
      </c>
      <c r="G9" s="26">
        <v>1872222609.6399999</v>
      </c>
      <c r="H9" s="26">
        <v>1858048595.54</v>
      </c>
      <c r="I9" s="26">
        <v>1874541887.7400002</v>
      </c>
      <c r="J9" s="27"/>
    </row>
    <row r="10" spans="1:10" x14ac:dyDescent="0.2">
      <c r="A10" s="22" t="s">
        <v>31</v>
      </c>
      <c r="B10" s="25">
        <v>2</v>
      </c>
      <c r="C10" s="26">
        <v>0</v>
      </c>
      <c r="D10" s="28"/>
      <c r="E10" s="28"/>
      <c r="G10" s="28"/>
      <c r="H10" s="28"/>
      <c r="I10" s="28">
        <v>383968.44999999925</v>
      </c>
      <c r="J10" s="27"/>
    </row>
    <row r="11" spans="1:10" x14ac:dyDescent="0.2">
      <c r="A11" s="22" t="s">
        <v>32</v>
      </c>
      <c r="B11" s="25">
        <v>3</v>
      </c>
      <c r="C11" s="26">
        <v>18445259.370000001</v>
      </c>
      <c r="D11" s="29">
        <v>18101032.890000001</v>
      </c>
      <c r="E11" s="29">
        <v>344226.48</v>
      </c>
      <c r="G11" s="29">
        <v>357473.81</v>
      </c>
      <c r="H11" s="29">
        <v>370721.13</v>
      </c>
      <c r="I11" s="29"/>
      <c r="J11" s="30"/>
    </row>
    <row r="12" spans="1:10" x14ac:dyDescent="0.2">
      <c r="A12" s="22" t="s">
        <v>33</v>
      </c>
      <c r="B12" s="25">
        <v>4</v>
      </c>
      <c r="C12" s="26">
        <v>0</v>
      </c>
      <c r="D12" s="28"/>
      <c r="E12" s="28"/>
      <c r="G12" s="28"/>
      <c r="H12" s="28"/>
      <c r="I12" s="28"/>
    </row>
    <row r="13" spans="1:10" x14ac:dyDescent="0.2">
      <c r="A13" s="22" t="s">
        <v>34</v>
      </c>
      <c r="B13" s="25">
        <v>5</v>
      </c>
      <c r="C13" s="26">
        <v>0</v>
      </c>
      <c r="D13" s="28"/>
      <c r="E13" s="28"/>
      <c r="G13" s="28"/>
      <c r="H13" s="28"/>
      <c r="I13" s="28"/>
    </row>
    <row r="14" spans="1:10" x14ac:dyDescent="0.2">
      <c r="A14" s="22" t="s">
        <v>35</v>
      </c>
      <c r="B14" s="25">
        <v>6</v>
      </c>
      <c r="C14" s="26">
        <v>1578358692.1200001</v>
      </c>
      <c r="D14" s="26">
        <v>0</v>
      </c>
      <c r="E14" s="26">
        <v>1578358692.1200001</v>
      </c>
      <c r="G14" s="26">
        <v>1596757044.1800001</v>
      </c>
      <c r="H14" s="26">
        <v>1606904699.03</v>
      </c>
      <c r="I14" s="26">
        <v>1602577866.9400001</v>
      </c>
    </row>
    <row r="15" spans="1:10" x14ac:dyDescent="0.2">
      <c r="A15" s="22" t="s">
        <v>36</v>
      </c>
      <c r="B15" s="25">
        <v>7</v>
      </c>
      <c r="C15" s="26">
        <v>0</v>
      </c>
      <c r="D15" s="28"/>
      <c r="E15" s="28"/>
      <c r="G15" s="28"/>
      <c r="H15" s="28"/>
      <c r="I15" s="28"/>
    </row>
    <row r="16" spans="1:10" x14ac:dyDescent="0.2">
      <c r="A16" s="22" t="s">
        <v>37</v>
      </c>
      <c r="B16" s="25">
        <v>8</v>
      </c>
      <c r="C16" s="26">
        <v>0</v>
      </c>
      <c r="D16" s="28"/>
      <c r="E16" s="28"/>
      <c r="G16" s="28"/>
      <c r="H16" s="28"/>
      <c r="I16" s="28"/>
    </row>
    <row r="17" spans="1:9" x14ac:dyDescent="0.2">
      <c r="A17" s="22" t="s">
        <v>38</v>
      </c>
      <c r="B17" s="25">
        <v>9</v>
      </c>
      <c r="C17" s="26">
        <v>270250</v>
      </c>
      <c r="D17" s="26">
        <v>0</v>
      </c>
      <c r="E17" s="26">
        <v>270250</v>
      </c>
      <c r="G17" s="26">
        <v>270250</v>
      </c>
      <c r="H17" s="26">
        <v>270250</v>
      </c>
      <c r="I17" s="26">
        <v>0</v>
      </c>
    </row>
    <row r="18" spans="1:9" x14ac:dyDescent="0.2">
      <c r="A18" s="22" t="s">
        <v>39</v>
      </c>
      <c r="B18" s="25">
        <v>10</v>
      </c>
      <c r="C18" s="26">
        <v>270250</v>
      </c>
      <c r="D18" s="28"/>
      <c r="E18" s="28">
        <v>270250</v>
      </c>
      <c r="G18" s="28">
        <v>270250</v>
      </c>
      <c r="H18" s="28">
        <v>270250</v>
      </c>
      <c r="I18" s="28"/>
    </row>
    <row r="19" spans="1:9" x14ac:dyDescent="0.2">
      <c r="A19" s="22" t="s">
        <v>40</v>
      </c>
      <c r="B19" s="25">
        <v>11</v>
      </c>
      <c r="C19" s="26">
        <v>0</v>
      </c>
      <c r="D19" s="28"/>
      <c r="E19" s="28"/>
      <c r="G19" s="28"/>
      <c r="H19" s="28"/>
      <c r="I19" s="28"/>
    </row>
    <row r="20" spans="1:9" x14ac:dyDescent="0.2">
      <c r="A20" s="22" t="s">
        <v>41</v>
      </c>
      <c r="B20" s="25">
        <v>12</v>
      </c>
      <c r="C20" s="26">
        <v>0</v>
      </c>
      <c r="D20" s="28"/>
      <c r="E20" s="28"/>
      <c r="G20" s="28"/>
      <c r="H20" s="28"/>
      <c r="I20" s="28"/>
    </row>
    <row r="21" spans="1:9" x14ac:dyDescent="0.2">
      <c r="A21" s="22" t="s">
        <v>42</v>
      </c>
      <c r="B21" s="25">
        <v>13</v>
      </c>
      <c r="C21" s="26">
        <v>0</v>
      </c>
      <c r="D21" s="28"/>
      <c r="E21" s="28"/>
      <c r="G21" s="28"/>
      <c r="H21" s="28"/>
      <c r="I21" s="28"/>
    </row>
    <row r="22" spans="1:9" x14ac:dyDescent="0.2">
      <c r="A22" s="22" t="s">
        <v>43</v>
      </c>
      <c r="B22" s="25">
        <v>14</v>
      </c>
      <c r="C22" s="26">
        <v>1578088442.1200001</v>
      </c>
      <c r="D22" s="26">
        <v>0</v>
      </c>
      <c r="E22" s="26">
        <v>1578088442.1200001</v>
      </c>
      <c r="G22" s="26">
        <v>1596486794.1800001</v>
      </c>
      <c r="H22" s="26">
        <v>1606634449.03</v>
      </c>
      <c r="I22" s="26">
        <v>1602577866.9400001</v>
      </c>
    </row>
    <row r="23" spans="1:9" x14ac:dyDescent="0.2">
      <c r="A23" s="22" t="s">
        <v>44</v>
      </c>
      <c r="B23" s="25">
        <v>15</v>
      </c>
      <c r="C23" s="26">
        <v>1337834.27</v>
      </c>
      <c r="D23" s="28"/>
      <c r="E23" s="28">
        <v>1337834.27</v>
      </c>
      <c r="G23" s="28">
        <v>1347677.5</v>
      </c>
      <c r="H23" s="28">
        <v>1869999.87</v>
      </c>
      <c r="I23" s="28">
        <v>423082.10000000003</v>
      </c>
    </row>
    <row r="24" spans="1:9" x14ac:dyDescent="0.2">
      <c r="A24" s="22" t="s">
        <v>45</v>
      </c>
      <c r="B24" s="25">
        <v>16</v>
      </c>
      <c r="C24" s="26">
        <v>1576642954.1900001</v>
      </c>
      <c r="D24" s="26">
        <v>0</v>
      </c>
      <c r="E24" s="26">
        <v>1576642954.1900001</v>
      </c>
      <c r="G24" s="26">
        <v>1595031463.02</v>
      </c>
      <c r="H24" s="26">
        <v>1604656795.5</v>
      </c>
      <c r="I24" s="26">
        <v>1602047131.1800001</v>
      </c>
    </row>
    <row r="25" spans="1:9" x14ac:dyDescent="0.2">
      <c r="A25" s="31" t="s">
        <v>46</v>
      </c>
      <c r="B25" s="25">
        <v>17</v>
      </c>
      <c r="C25" s="32">
        <v>173072560</v>
      </c>
      <c r="D25" s="33"/>
      <c r="E25" s="33">
        <v>173072560</v>
      </c>
      <c r="G25" s="33">
        <v>171282043.33000001</v>
      </c>
      <c r="H25" s="33">
        <v>186642978.99000001</v>
      </c>
      <c r="I25" s="33">
        <v>186821277.77000001</v>
      </c>
    </row>
    <row r="26" spans="1:9" x14ac:dyDescent="0.2">
      <c r="A26" s="31" t="s">
        <v>47</v>
      </c>
      <c r="B26" s="25">
        <v>18</v>
      </c>
      <c r="C26" s="32">
        <v>1328874447.52</v>
      </c>
      <c r="D26" s="33"/>
      <c r="E26" s="33">
        <v>1328874447.52</v>
      </c>
      <c r="G26" s="33">
        <v>1349842113.02</v>
      </c>
      <c r="H26" s="33">
        <v>1340803149.8399999</v>
      </c>
      <c r="I26" s="33">
        <v>1334870901.1700001</v>
      </c>
    </row>
    <row r="27" spans="1:9" x14ac:dyDescent="0.2">
      <c r="A27" s="31" t="s">
        <v>48</v>
      </c>
      <c r="B27" s="25">
        <v>19</v>
      </c>
      <c r="C27" s="32">
        <v>74695946.670000002</v>
      </c>
      <c r="D27" s="33"/>
      <c r="E27" s="33">
        <v>74695946.670000002</v>
      </c>
      <c r="G27" s="33">
        <v>73907306.670000002</v>
      </c>
      <c r="H27" s="33">
        <v>77210666.670000002</v>
      </c>
      <c r="I27" s="33">
        <v>80354952.239999995</v>
      </c>
    </row>
    <row r="28" spans="1:9" x14ac:dyDescent="0.2">
      <c r="A28" s="22" t="s">
        <v>49</v>
      </c>
      <c r="B28" s="25">
        <v>20</v>
      </c>
      <c r="C28" s="26">
        <v>0</v>
      </c>
      <c r="D28" s="28"/>
      <c r="E28" s="28"/>
      <c r="G28" s="28"/>
      <c r="H28" s="28"/>
      <c r="I28" s="28"/>
    </row>
    <row r="29" spans="1:9" x14ac:dyDescent="0.2">
      <c r="A29" s="22" t="s">
        <v>50</v>
      </c>
      <c r="B29" s="25">
        <v>21</v>
      </c>
      <c r="C29" s="26">
        <v>0</v>
      </c>
      <c r="D29" s="28"/>
      <c r="E29" s="28"/>
      <c r="G29" s="28"/>
      <c r="H29" s="28"/>
      <c r="I29" s="28"/>
    </row>
    <row r="30" spans="1:9" x14ac:dyDescent="0.2">
      <c r="A30" s="22" t="s">
        <v>51</v>
      </c>
      <c r="B30" s="25">
        <v>22</v>
      </c>
      <c r="C30" s="26">
        <v>107653.66</v>
      </c>
      <c r="D30" s="28"/>
      <c r="E30" s="28">
        <v>107653.66</v>
      </c>
      <c r="G30" s="28">
        <v>107653.66</v>
      </c>
      <c r="H30" s="28">
        <v>107653.66</v>
      </c>
      <c r="I30" s="28">
        <v>107653.66</v>
      </c>
    </row>
    <row r="31" spans="1:9" x14ac:dyDescent="0.2">
      <c r="A31" s="22" t="s">
        <v>52</v>
      </c>
      <c r="B31" s="25">
        <v>23</v>
      </c>
      <c r="C31" s="26">
        <v>0</v>
      </c>
      <c r="D31" s="28"/>
      <c r="E31" s="28"/>
      <c r="G31" s="28"/>
      <c r="H31" s="28"/>
      <c r="I31" s="28"/>
    </row>
    <row r="32" spans="1:9" x14ac:dyDescent="0.2">
      <c r="A32" s="22" t="s">
        <v>53</v>
      </c>
      <c r="B32" s="25">
        <v>24</v>
      </c>
      <c r="C32" s="26">
        <v>0</v>
      </c>
      <c r="D32" s="28"/>
      <c r="E32" s="28"/>
      <c r="G32" s="28"/>
      <c r="H32" s="28"/>
      <c r="I32" s="28"/>
    </row>
    <row r="33" spans="1:9" x14ac:dyDescent="0.2">
      <c r="A33" s="22" t="s">
        <v>54</v>
      </c>
      <c r="B33" s="25">
        <v>25</v>
      </c>
      <c r="C33" s="26">
        <v>84143779.799999997</v>
      </c>
      <c r="D33" s="28"/>
      <c r="E33" s="28">
        <v>84143779.799999997</v>
      </c>
      <c r="G33" s="28">
        <v>77743611.920000002</v>
      </c>
      <c r="H33" s="28">
        <v>116163780.72</v>
      </c>
      <c r="I33" s="28">
        <v>115602950.68000001</v>
      </c>
    </row>
    <row r="34" spans="1:9" x14ac:dyDescent="0.2">
      <c r="A34" s="22" t="s">
        <v>55</v>
      </c>
      <c r="B34" s="25">
        <v>26</v>
      </c>
      <c r="C34" s="26">
        <v>92226853.219999999</v>
      </c>
      <c r="D34" s="26">
        <v>58624833.719999999</v>
      </c>
      <c r="E34" s="26">
        <v>33602019.5</v>
      </c>
      <c r="G34" s="26">
        <v>65500356.599999994</v>
      </c>
      <c r="H34" s="26">
        <v>18829900.370000001</v>
      </c>
      <c r="I34" s="26">
        <v>18523700.659999996</v>
      </c>
    </row>
    <row r="35" spans="1:9" x14ac:dyDescent="0.2">
      <c r="A35" s="22" t="s">
        <v>56</v>
      </c>
      <c r="B35" s="25">
        <v>27</v>
      </c>
      <c r="C35" s="26">
        <v>67923864.659999996</v>
      </c>
      <c r="D35" s="26">
        <v>58094500.719999999</v>
      </c>
      <c r="E35" s="26">
        <v>9829363.9400000013</v>
      </c>
      <c r="G35" s="26">
        <v>8961460.4000000004</v>
      </c>
      <c r="H35" s="26">
        <v>6797805.6400000006</v>
      </c>
      <c r="I35" s="26">
        <v>6162752.9399999976</v>
      </c>
    </row>
    <row r="36" spans="1:9" x14ac:dyDescent="0.2">
      <c r="A36" s="22" t="s">
        <v>57</v>
      </c>
      <c r="B36" s="25">
        <v>28</v>
      </c>
      <c r="C36" s="26">
        <v>19150029.550000001</v>
      </c>
      <c r="D36" s="28">
        <v>12548023.439999999</v>
      </c>
      <c r="E36" s="28">
        <v>6602006.1100000003</v>
      </c>
      <c r="G36" s="28">
        <v>6312482.9800000004</v>
      </c>
      <c r="H36" s="28">
        <v>4824874.1500000004</v>
      </c>
      <c r="I36" s="28">
        <v>3433973.75</v>
      </c>
    </row>
    <row r="37" spans="1:9" x14ac:dyDescent="0.2">
      <c r="A37" s="22" t="s">
        <v>58</v>
      </c>
      <c r="B37" s="25">
        <v>29</v>
      </c>
      <c r="C37" s="26">
        <v>48773835.109999999</v>
      </c>
      <c r="D37" s="28">
        <v>45546477.280000001</v>
      </c>
      <c r="E37" s="28">
        <v>3227357.83</v>
      </c>
      <c r="G37" s="28">
        <v>2648977.42</v>
      </c>
      <c r="H37" s="28">
        <v>1972931.49</v>
      </c>
      <c r="I37" s="28">
        <v>2728779.1899999976</v>
      </c>
    </row>
    <row r="38" spans="1:9" x14ac:dyDescent="0.2">
      <c r="A38" s="22" t="s">
        <v>59</v>
      </c>
      <c r="B38" s="25">
        <v>30</v>
      </c>
      <c r="C38" s="26">
        <v>263305.62</v>
      </c>
      <c r="D38" s="28"/>
      <c r="E38" s="28">
        <v>263305.62</v>
      </c>
      <c r="G38" s="28">
        <v>36591730.799999997</v>
      </c>
      <c r="H38" s="28">
        <v>389143.8</v>
      </c>
      <c r="I38" s="28">
        <v>1105000</v>
      </c>
    </row>
    <row r="39" spans="1:9" x14ac:dyDescent="0.2">
      <c r="A39" s="22" t="s">
        <v>60</v>
      </c>
      <c r="B39" s="25">
        <v>31</v>
      </c>
      <c r="C39" s="26">
        <v>24039682.940000001</v>
      </c>
      <c r="D39" s="28">
        <v>530333</v>
      </c>
      <c r="E39" s="28">
        <v>23509349.940000001</v>
      </c>
      <c r="G39" s="28">
        <v>19947165.399999999</v>
      </c>
      <c r="H39" s="28">
        <v>11642950.93</v>
      </c>
      <c r="I39" s="28">
        <v>11255947.719999999</v>
      </c>
    </row>
    <row r="40" spans="1:9" x14ac:dyDescent="0.2">
      <c r="A40" s="22" t="s">
        <v>61</v>
      </c>
      <c r="B40" s="25">
        <v>32</v>
      </c>
      <c r="C40" s="26">
        <v>180901017.96000001</v>
      </c>
      <c r="D40" s="26">
        <v>0</v>
      </c>
      <c r="E40" s="26">
        <v>180901017.96000001</v>
      </c>
      <c r="G40" s="26">
        <v>116097174.34999999</v>
      </c>
      <c r="H40" s="26">
        <v>99306800.810000002</v>
      </c>
      <c r="I40" s="26">
        <v>118948853.21999998</v>
      </c>
    </row>
    <row r="41" spans="1:9" x14ac:dyDescent="0.2">
      <c r="A41" s="22" t="s">
        <v>62</v>
      </c>
      <c r="B41" s="25">
        <v>33</v>
      </c>
      <c r="C41" s="26">
        <v>8666401.3300000001</v>
      </c>
      <c r="D41" s="28"/>
      <c r="E41" s="28">
        <v>8666401.3300000001</v>
      </c>
      <c r="G41" s="28">
        <v>7636576.25</v>
      </c>
      <c r="H41" s="28">
        <v>7950609.2800000003</v>
      </c>
      <c r="I41" s="28">
        <v>8102627.7199999997</v>
      </c>
    </row>
    <row r="42" spans="1:9" x14ac:dyDescent="0.2">
      <c r="A42" s="22" t="s">
        <v>63</v>
      </c>
      <c r="B42" s="25">
        <v>34</v>
      </c>
      <c r="C42" s="26">
        <v>172234616.63</v>
      </c>
      <c r="D42" s="28"/>
      <c r="E42" s="28">
        <v>172234616.63</v>
      </c>
      <c r="G42" s="28">
        <v>108460598.09999999</v>
      </c>
      <c r="H42" s="28">
        <v>91356191.530000001</v>
      </c>
      <c r="I42" s="28">
        <v>110846225.49999999</v>
      </c>
    </row>
    <row r="43" spans="1:9" x14ac:dyDescent="0.2">
      <c r="A43" s="22" t="s">
        <v>64</v>
      </c>
      <c r="B43" s="25">
        <v>35</v>
      </c>
      <c r="C43" s="26">
        <v>0</v>
      </c>
      <c r="D43" s="28"/>
      <c r="E43" s="28"/>
      <c r="G43" s="28"/>
      <c r="H43" s="28"/>
      <c r="I43" s="28"/>
    </row>
    <row r="44" spans="1:9" x14ac:dyDescent="0.2">
      <c r="A44" s="22" t="s">
        <v>65</v>
      </c>
      <c r="B44" s="25">
        <v>36</v>
      </c>
      <c r="C44" s="26">
        <v>15480093.66</v>
      </c>
      <c r="D44" s="26">
        <v>0</v>
      </c>
      <c r="E44" s="26">
        <v>15480093.66</v>
      </c>
      <c r="G44" s="26">
        <v>15766948.780000001</v>
      </c>
      <c r="H44" s="26">
        <v>16472693.48</v>
      </c>
      <c r="I44" s="26">
        <v>18504547.789999999</v>
      </c>
    </row>
    <row r="45" spans="1:9" x14ac:dyDescent="0.2">
      <c r="A45" s="22" t="s">
        <v>66</v>
      </c>
      <c r="B45" s="25">
        <v>37</v>
      </c>
      <c r="C45" s="26">
        <v>0</v>
      </c>
      <c r="D45" s="28"/>
      <c r="E45" s="28"/>
      <c r="G45" s="28"/>
      <c r="H45" s="28"/>
      <c r="I45" s="28"/>
    </row>
    <row r="46" spans="1:9" x14ac:dyDescent="0.2">
      <c r="A46" s="22" t="s">
        <v>67</v>
      </c>
      <c r="B46" s="25">
        <v>38</v>
      </c>
      <c r="C46" s="26">
        <v>14983022.16</v>
      </c>
      <c r="D46" s="26">
        <v>0</v>
      </c>
      <c r="E46" s="26">
        <v>14983022.16</v>
      </c>
      <c r="G46" s="26">
        <v>15286980.780000001</v>
      </c>
      <c r="H46" s="26">
        <v>16058943.48</v>
      </c>
      <c r="I46" s="26">
        <v>17798283.93</v>
      </c>
    </row>
    <row r="47" spans="1:9" x14ac:dyDescent="0.2">
      <c r="A47" s="22" t="s">
        <v>68</v>
      </c>
      <c r="B47" s="25">
        <v>39</v>
      </c>
      <c r="C47" s="26">
        <v>7111100.8499999996</v>
      </c>
      <c r="D47" s="28"/>
      <c r="E47" s="28">
        <v>7111100.8499999996</v>
      </c>
      <c r="G47" s="28">
        <v>7849362.7400000002</v>
      </c>
      <c r="H47" s="28">
        <v>8653798.9299999997</v>
      </c>
      <c r="I47" s="28">
        <v>10376430.43</v>
      </c>
    </row>
    <row r="48" spans="1:9" x14ac:dyDescent="0.2">
      <c r="A48" s="22" t="s">
        <v>69</v>
      </c>
      <c r="B48" s="25">
        <v>40</v>
      </c>
      <c r="C48" s="26">
        <v>7871921.3099999996</v>
      </c>
      <c r="D48" s="28"/>
      <c r="E48" s="28">
        <v>7871921.3099999996</v>
      </c>
      <c r="G48" s="28">
        <v>7437618.04</v>
      </c>
      <c r="H48" s="28">
        <v>7405144.5499999998</v>
      </c>
      <c r="I48" s="28">
        <v>7421853.5</v>
      </c>
    </row>
    <row r="49" spans="1:9" x14ac:dyDescent="0.2">
      <c r="A49" s="86" t="s">
        <v>70</v>
      </c>
      <c r="B49" s="87">
        <v>41</v>
      </c>
      <c r="C49" s="88">
        <v>497071.5</v>
      </c>
      <c r="D49" s="89"/>
      <c r="E49" s="89">
        <v>497071.5</v>
      </c>
      <c r="G49" s="89">
        <v>479968</v>
      </c>
      <c r="H49" s="89">
        <v>413750</v>
      </c>
      <c r="I49" s="89">
        <v>706263.86</v>
      </c>
    </row>
    <row r="50" spans="1:9" x14ac:dyDescent="0.2">
      <c r="A50" s="22" t="s">
        <v>71</v>
      </c>
      <c r="B50" s="25">
        <v>42</v>
      </c>
      <c r="C50" s="90">
        <v>0</v>
      </c>
      <c r="D50" s="91"/>
      <c r="E50" s="91"/>
      <c r="G50" s="91"/>
      <c r="H50" s="91"/>
      <c r="I50" s="91"/>
    </row>
    <row r="51" spans="1:9" s="97" customFormat="1" x14ac:dyDescent="0.2">
      <c r="A51" s="92"/>
      <c r="B51" s="93"/>
      <c r="C51" s="94"/>
      <c r="D51" s="95"/>
      <c r="E51" s="95"/>
      <c r="F51" s="96"/>
      <c r="G51" s="95"/>
      <c r="H51" s="95"/>
      <c r="I51" s="95"/>
    </row>
    <row r="52" spans="1:9" s="97" customFormat="1" x14ac:dyDescent="0.2">
      <c r="A52" s="92"/>
      <c r="B52" s="93"/>
      <c r="C52" s="94"/>
      <c r="D52" s="95"/>
      <c r="E52" s="95"/>
      <c r="F52" s="96"/>
      <c r="G52" s="95"/>
      <c r="H52" s="95"/>
      <c r="I52" s="95"/>
    </row>
    <row r="53" spans="1:9" s="97" customFormat="1" x14ac:dyDescent="0.2">
      <c r="A53" s="92"/>
      <c r="B53" s="93"/>
      <c r="C53" s="94"/>
      <c r="D53" s="95"/>
      <c r="E53" s="95"/>
      <c r="F53" s="96"/>
      <c r="G53" s="95"/>
      <c r="H53" s="95"/>
      <c r="I53" s="95"/>
    </row>
    <row r="54" spans="1:9" s="97" customFormat="1" x14ac:dyDescent="0.2">
      <c r="A54" s="92"/>
      <c r="B54" s="93"/>
      <c r="C54" s="94"/>
      <c r="D54" s="95"/>
      <c r="E54" s="95"/>
      <c r="F54" s="96"/>
      <c r="G54" s="95"/>
      <c r="H54" s="95"/>
      <c r="I54" s="95"/>
    </row>
    <row r="55" spans="1:9" x14ac:dyDescent="0.2">
      <c r="A55" s="34" t="s">
        <v>72</v>
      </c>
      <c r="I55" s="10"/>
    </row>
    <row r="56" spans="1:9" ht="30.75" customHeight="1" x14ac:dyDescent="0.2">
      <c r="A56" s="20" t="str">
        <f>A7</f>
        <v>v tis. Kč, k 30.09.2016</v>
      </c>
      <c r="B56" s="35"/>
      <c r="C56" s="21" t="s">
        <v>73</v>
      </c>
      <c r="D56" s="21" t="s">
        <v>74</v>
      </c>
      <c r="E56" s="21" t="s">
        <v>75</v>
      </c>
      <c r="G56" s="21" t="s">
        <v>75</v>
      </c>
      <c r="H56" s="21" t="s">
        <v>75</v>
      </c>
      <c r="I56" s="21" t="s">
        <v>75</v>
      </c>
    </row>
    <row r="57" spans="1:9" x14ac:dyDescent="0.2">
      <c r="A57" s="36"/>
      <c r="B57" s="98" t="s">
        <v>26</v>
      </c>
      <c r="C57" s="99">
        <v>1</v>
      </c>
      <c r="D57" s="99">
        <v>2</v>
      </c>
      <c r="E57" s="99">
        <v>3</v>
      </c>
      <c r="G57" s="100" t="s">
        <v>27</v>
      </c>
      <c r="H57" s="100" t="s">
        <v>28</v>
      </c>
      <c r="I57" s="100" t="s">
        <v>29</v>
      </c>
    </row>
    <row r="58" spans="1:9" x14ac:dyDescent="0.2">
      <c r="A58" s="22" t="s">
        <v>76</v>
      </c>
      <c r="B58" s="101">
        <v>1</v>
      </c>
      <c r="C58" s="102" t="s">
        <v>77</v>
      </c>
      <c r="D58" s="103" t="s">
        <v>77</v>
      </c>
      <c r="E58" s="26">
        <v>1892829829.5200002</v>
      </c>
      <c r="G58" s="26">
        <v>1872222609.6400001</v>
      </c>
      <c r="H58" s="26">
        <v>1858048594.5800002</v>
      </c>
      <c r="I58" s="26">
        <v>1874541661.1500001</v>
      </c>
    </row>
    <row r="59" spans="1:9" x14ac:dyDescent="0.2">
      <c r="A59" s="22" t="s">
        <v>78</v>
      </c>
      <c r="B59" s="101">
        <v>2</v>
      </c>
      <c r="C59" s="104" t="s">
        <v>77</v>
      </c>
      <c r="D59" s="105" t="s">
        <v>77</v>
      </c>
      <c r="E59" s="26">
        <v>433149833.52000004</v>
      </c>
      <c r="G59" s="26">
        <v>414044120.31999999</v>
      </c>
      <c r="H59" s="26">
        <v>441777262.85000002</v>
      </c>
      <c r="I59" s="26">
        <v>433302755.10000002</v>
      </c>
    </row>
    <row r="60" spans="1:9" x14ac:dyDescent="0.2">
      <c r="A60" s="22" t="s">
        <v>79</v>
      </c>
      <c r="B60" s="101">
        <v>3</v>
      </c>
      <c r="C60" s="104" t="s">
        <v>77</v>
      </c>
      <c r="D60" s="105" t="s">
        <v>77</v>
      </c>
      <c r="E60" s="28">
        <v>316840000</v>
      </c>
      <c r="G60" s="28">
        <v>316840000</v>
      </c>
      <c r="H60" s="28">
        <v>316840000</v>
      </c>
      <c r="I60" s="28">
        <v>316840000</v>
      </c>
    </row>
    <row r="61" spans="1:9" x14ac:dyDescent="0.2">
      <c r="A61" s="22" t="s">
        <v>80</v>
      </c>
      <c r="B61" s="101">
        <v>4</v>
      </c>
      <c r="C61" s="104" t="s">
        <v>77</v>
      </c>
      <c r="D61" s="105" t="s">
        <v>77</v>
      </c>
      <c r="E61" s="28"/>
      <c r="G61" s="28"/>
      <c r="H61" s="28"/>
      <c r="I61" s="28"/>
    </row>
    <row r="62" spans="1:9" x14ac:dyDescent="0.2">
      <c r="A62" s="22" t="s">
        <v>81</v>
      </c>
      <c r="B62" s="101">
        <v>5</v>
      </c>
      <c r="C62" s="104" t="s">
        <v>77</v>
      </c>
      <c r="D62" s="105" t="s">
        <v>77</v>
      </c>
      <c r="E62" s="28"/>
      <c r="G62" s="28"/>
      <c r="H62" s="28"/>
      <c r="I62" s="28"/>
    </row>
    <row r="63" spans="1:9" x14ac:dyDescent="0.2">
      <c r="A63" s="22" t="s">
        <v>82</v>
      </c>
      <c r="B63" s="101">
        <v>6</v>
      </c>
      <c r="C63" s="104" t="s">
        <v>77</v>
      </c>
      <c r="D63" s="105" t="s">
        <v>77</v>
      </c>
      <c r="E63" s="28"/>
      <c r="G63" s="28"/>
      <c r="H63" s="28"/>
      <c r="I63" s="28"/>
    </row>
    <row r="64" spans="1:9" x14ac:dyDescent="0.2">
      <c r="A64" s="22" t="s">
        <v>83</v>
      </c>
      <c r="B64" s="101">
        <v>7</v>
      </c>
      <c r="C64" s="104" t="s">
        <v>77</v>
      </c>
      <c r="D64" s="105" t="s">
        <v>77</v>
      </c>
      <c r="E64" s="28"/>
      <c r="G64" s="28"/>
      <c r="H64" s="28"/>
      <c r="I64" s="28"/>
    </row>
    <row r="65" spans="1:9" x14ac:dyDescent="0.2">
      <c r="A65" s="22" t="s">
        <v>84</v>
      </c>
      <c r="B65" s="101">
        <v>8</v>
      </c>
      <c r="C65" s="104" t="s">
        <v>77</v>
      </c>
      <c r="D65" s="105" t="s">
        <v>77</v>
      </c>
      <c r="E65" s="28">
        <v>18688822.300000001</v>
      </c>
      <c r="G65" s="28">
        <v>18048152.530000001</v>
      </c>
      <c r="H65" s="28">
        <v>18009862.66</v>
      </c>
      <c r="I65" s="28">
        <v>19464111.18</v>
      </c>
    </row>
    <row r="66" spans="1:9" x14ac:dyDescent="0.2">
      <c r="A66" s="22" t="s">
        <v>85</v>
      </c>
      <c r="B66" s="101">
        <v>9</v>
      </c>
      <c r="C66" s="104" t="s">
        <v>77</v>
      </c>
      <c r="D66" s="105" t="s">
        <v>77</v>
      </c>
      <c r="E66" s="28"/>
      <c r="G66" s="28"/>
      <c r="H66" s="28"/>
      <c r="I66" s="28"/>
    </row>
    <row r="67" spans="1:9" x14ac:dyDescent="0.2">
      <c r="A67" s="22" t="s">
        <v>86</v>
      </c>
      <c r="B67" s="101">
        <v>10</v>
      </c>
      <c r="C67" s="104" t="s">
        <v>77</v>
      </c>
      <c r="D67" s="105" t="s">
        <v>77</v>
      </c>
      <c r="E67" s="28">
        <v>96998643.920000002</v>
      </c>
      <c r="G67" s="28">
        <v>96998643.920000002</v>
      </c>
      <c r="H67" s="28">
        <v>96998643.930000007</v>
      </c>
      <c r="I67" s="28">
        <v>71688560.760000005</v>
      </c>
    </row>
    <row r="68" spans="1:9" x14ac:dyDescent="0.2">
      <c r="A68" s="22" t="s">
        <v>87</v>
      </c>
      <c r="B68" s="101">
        <v>11</v>
      </c>
      <c r="C68" s="104" t="s">
        <v>77</v>
      </c>
      <c r="D68" s="105" t="s">
        <v>77</v>
      </c>
      <c r="E68" s="28">
        <v>622367.30000000005</v>
      </c>
      <c r="G68" s="28">
        <v>-17842676.129999999</v>
      </c>
      <c r="H68" s="28">
        <v>9928756.2599999998</v>
      </c>
      <c r="I68" s="28">
        <v>25310083.16</v>
      </c>
    </row>
    <row r="69" spans="1:9" x14ac:dyDescent="0.2">
      <c r="A69" s="22" t="s">
        <v>88</v>
      </c>
      <c r="B69" s="101">
        <v>12</v>
      </c>
      <c r="C69" s="104" t="s">
        <v>77</v>
      </c>
      <c r="D69" s="105" t="s">
        <v>77</v>
      </c>
      <c r="E69" s="28"/>
      <c r="G69" s="28"/>
      <c r="H69" s="28"/>
      <c r="I69" s="28"/>
    </row>
    <row r="70" spans="1:9" x14ac:dyDescent="0.2">
      <c r="A70" s="22" t="s">
        <v>89</v>
      </c>
      <c r="B70" s="101">
        <v>13</v>
      </c>
      <c r="C70" s="26">
        <v>1311687652.5900002</v>
      </c>
      <c r="D70" s="26">
        <v>8728596.5199999996</v>
      </c>
      <c r="E70" s="26">
        <v>1302959056.0700002</v>
      </c>
      <c r="G70" s="26">
        <v>1310665647.7700002</v>
      </c>
      <c r="H70" s="26">
        <v>1238525321.0300002</v>
      </c>
      <c r="I70" s="26">
        <v>1255909040.05</v>
      </c>
    </row>
    <row r="71" spans="1:9" x14ac:dyDescent="0.2">
      <c r="A71" s="22" t="s">
        <v>90</v>
      </c>
      <c r="B71" s="101">
        <v>14</v>
      </c>
      <c r="C71" s="26">
        <v>42705670.120000005</v>
      </c>
      <c r="D71" s="26">
        <v>0</v>
      </c>
      <c r="E71" s="26">
        <v>42705670.120000005</v>
      </c>
      <c r="G71" s="26">
        <v>42263924.920000002</v>
      </c>
      <c r="H71" s="26">
        <v>41303756.370000005</v>
      </c>
      <c r="I71" s="26">
        <v>41783441.57</v>
      </c>
    </row>
    <row r="72" spans="1:9" x14ac:dyDescent="0.2">
      <c r="A72" s="22" t="s">
        <v>91</v>
      </c>
      <c r="B72" s="101">
        <v>15</v>
      </c>
      <c r="C72" s="26">
        <v>8472832.9900000002</v>
      </c>
      <c r="D72" s="28"/>
      <c r="E72" s="28">
        <v>8472832.9900000002</v>
      </c>
      <c r="G72" s="28">
        <v>9175763.3900000006</v>
      </c>
      <c r="H72" s="28">
        <v>9283595.3599999994</v>
      </c>
      <c r="I72" s="28">
        <v>10400344</v>
      </c>
    </row>
    <row r="73" spans="1:9" x14ac:dyDescent="0.2">
      <c r="A73" s="22" t="s">
        <v>92</v>
      </c>
      <c r="B73" s="101">
        <v>16</v>
      </c>
      <c r="C73" s="26">
        <v>34232837.130000003</v>
      </c>
      <c r="D73" s="28"/>
      <c r="E73" s="28">
        <v>34232837.130000003</v>
      </c>
      <c r="G73" s="28">
        <v>33088161.530000001</v>
      </c>
      <c r="H73" s="28">
        <v>32020161.010000002</v>
      </c>
      <c r="I73" s="28">
        <v>31383097.57</v>
      </c>
    </row>
    <row r="74" spans="1:9" x14ac:dyDescent="0.2">
      <c r="A74" s="22" t="s">
        <v>93</v>
      </c>
      <c r="B74" s="101">
        <v>17</v>
      </c>
      <c r="C74" s="26">
        <v>1107321512.1800001</v>
      </c>
      <c r="D74" s="28"/>
      <c r="E74" s="28">
        <v>1107321512.1800001</v>
      </c>
      <c r="G74" s="28">
        <v>1104299196.96</v>
      </c>
      <c r="H74" s="28">
        <v>1103986803.8900001</v>
      </c>
      <c r="I74" s="28">
        <v>1111977043.73</v>
      </c>
    </row>
    <row r="75" spans="1:9" x14ac:dyDescent="0.2">
      <c r="A75" s="22" t="s">
        <v>94</v>
      </c>
      <c r="B75" s="101">
        <v>18</v>
      </c>
      <c r="C75" s="26">
        <v>104057045.28999999</v>
      </c>
      <c r="D75" s="26">
        <v>8728596.5199999996</v>
      </c>
      <c r="E75" s="26">
        <v>95328448.769999996</v>
      </c>
      <c r="G75" s="26">
        <v>106334846.89</v>
      </c>
      <c r="H75" s="26">
        <v>66815766.350000001</v>
      </c>
      <c r="I75" s="26">
        <v>76747286.439999998</v>
      </c>
    </row>
    <row r="76" spans="1:9" x14ac:dyDescent="0.2">
      <c r="A76" s="22" t="s">
        <v>95</v>
      </c>
      <c r="B76" s="101">
        <v>19</v>
      </c>
      <c r="C76" s="26">
        <v>8216122</v>
      </c>
      <c r="D76" s="28"/>
      <c r="E76" s="28">
        <v>8216122</v>
      </c>
      <c r="G76" s="28">
        <v>10761304</v>
      </c>
      <c r="H76" s="28">
        <v>9332846</v>
      </c>
      <c r="I76" s="28">
        <v>10290207</v>
      </c>
    </row>
    <row r="77" spans="1:9" x14ac:dyDescent="0.2">
      <c r="A77" s="22" t="s">
        <v>96</v>
      </c>
      <c r="B77" s="101">
        <v>20</v>
      </c>
      <c r="C77" s="26">
        <v>95840923.289999992</v>
      </c>
      <c r="D77" s="28">
        <v>8728596.5199999996</v>
      </c>
      <c r="E77" s="28">
        <v>87112326.769999996</v>
      </c>
      <c r="G77" s="28">
        <v>95573542.890000001</v>
      </c>
      <c r="H77" s="28">
        <v>57482920.350000001</v>
      </c>
      <c r="I77" s="28">
        <v>66457079.439999998</v>
      </c>
    </row>
    <row r="78" spans="1:9" x14ac:dyDescent="0.2">
      <c r="A78" s="22" t="s">
        <v>97</v>
      </c>
      <c r="B78" s="101">
        <v>21</v>
      </c>
      <c r="C78" s="26">
        <v>25531391</v>
      </c>
      <c r="D78" s="26">
        <v>0</v>
      </c>
      <c r="E78" s="26">
        <v>25531391</v>
      </c>
      <c r="G78" s="26">
        <v>25695645</v>
      </c>
      <c r="H78" s="26">
        <v>26418994.420000002</v>
      </c>
      <c r="I78" s="26">
        <v>25401268.309999999</v>
      </c>
    </row>
    <row r="79" spans="1:9" x14ac:dyDescent="0.2">
      <c r="A79" s="22" t="s">
        <v>98</v>
      </c>
      <c r="B79" s="101">
        <v>22</v>
      </c>
      <c r="C79" s="26">
        <v>25531391</v>
      </c>
      <c r="D79" s="28"/>
      <c r="E79" s="28">
        <v>25531391</v>
      </c>
      <c r="G79" s="28">
        <v>25695645</v>
      </c>
      <c r="H79" s="28">
        <v>26418994.420000002</v>
      </c>
      <c r="I79" s="28">
        <v>25401268.309999999</v>
      </c>
    </row>
    <row r="80" spans="1:9" x14ac:dyDescent="0.2">
      <c r="A80" s="22" t="s">
        <v>99</v>
      </c>
      <c r="B80" s="101">
        <v>23</v>
      </c>
      <c r="C80" s="26">
        <v>0</v>
      </c>
      <c r="D80" s="28"/>
      <c r="E80" s="28"/>
      <c r="G80" s="28"/>
      <c r="H80" s="28"/>
      <c r="I80" s="28"/>
    </row>
    <row r="81" spans="1:9" x14ac:dyDescent="0.2">
      <c r="A81" s="22" t="s">
        <v>100</v>
      </c>
      <c r="B81" s="101">
        <v>24</v>
      </c>
      <c r="C81" s="26">
        <v>0</v>
      </c>
      <c r="D81" s="28"/>
      <c r="E81" s="28"/>
      <c r="G81" s="28"/>
      <c r="H81" s="28"/>
      <c r="I81" s="28"/>
    </row>
    <row r="82" spans="1:9" x14ac:dyDescent="0.2">
      <c r="A82" s="22" t="s">
        <v>101</v>
      </c>
      <c r="B82" s="101">
        <v>25</v>
      </c>
      <c r="C82" s="26">
        <v>32072034</v>
      </c>
      <c r="D82" s="28"/>
      <c r="E82" s="28">
        <v>32072034</v>
      </c>
      <c r="G82" s="28">
        <v>32072034</v>
      </c>
      <c r="H82" s="28"/>
      <c r="I82" s="28"/>
    </row>
    <row r="83" spans="1:9" x14ac:dyDescent="0.2">
      <c r="A83" s="22" t="s">
        <v>102</v>
      </c>
      <c r="B83" s="101">
        <v>26</v>
      </c>
      <c r="C83" s="26">
        <v>0</v>
      </c>
      <c r="D83" s="26">
        <v>0</v>
      </c>
      <c r="E83" s="26">
        <v>0</v>
      </c>
      <c r="G83" s="26">
        <v>0</v>
      </c>
      <c r="H83" s="26">
        <v>0</v>
      </c>
      <c r="I83" s="26">
        <v>0</v>
      </c>
    </row>
    <row r="84" spans="1:9" x14ac:dyDescent="0.2">
      <c r="A84" s="22" t="s">
        <v>103</v>
      </c>
      <c r="B84" s="101">
        <v>27</v>
      </c>
      <c r="C84" s="26">
        <v>0</v>
      </c>
      <c r="D84" s="28"/>
      <c r="E84" s="28"/>
      <c r="G84" s="28"/>
      <c r="H84" s="28"/>
      <c r="I84" s="28"/>
    </row>
    <row r="85" spans="1:9" x14ac:dyDescent="0.2">
      <c r="A85" s="22" t="s">
        <v>104</v>
      </c>
      <c r="B85" s="101">
        <v>28</v>
      </c>
      <c r="C85" s="26">
        <v>0</v>
      </c>
      <c r="D85" s="28"/>
      <c r="E85" s="28"/>
      <c r="G85" s="28"/>
      <c r="H85" s="28"/>
      <c r="I85" s="28"/>
    </row>
    <row r="86" spans="1:9" x14ac:dyDescent="0.2">
      <c r="A86" s="22" t="s">
        <v>105</v>
      </c>
      <c r="B86" s="101">
        <v>29</v>
      </c>
      <c r="C86" s="26">
        <v>0</v>
      </c>
      <c r="D86" s="28"/>
      <c r="E86" s="28"/>
      <c r="G86" s="28"/>
      <c r="H86" s="28"/>
      <c r="I86" s="28"/>
    </row>
    <row r="87" spans="1:9" x14ac:dyDescent="0.2">
      <c r="A87" s="22" t="s">
        <v>106</v>
      </c>
      <c r="B87" s="101">
        <v>30</v>
      </c>
      <c r="C87" s="26">
        <v>0</v>
      </c>
      <c r="D87" s="26">
        <v>0</v>
      </c>
      <c r="E87" s="26">
        <v>0</v>
      </c>
      <c r="G87" s="26">
        <v>0</v>
      </c>
      <c r="H87" s="26">
        <v>0</v>
      </c>
      <c r="I87" s="26">
        <v>0</v>
      </c>
    </row>
    <row r="88" spans="1:9" x14ac:dyDescent="0.2">
      <c r="A88" s="22" t="s">
        <v>107</v>
      </c>
      <c r="B88" s="101">
        <v>31</v>
      </c>
      <c r="C88" s="26">
        <v>0</v>
      </c>
      <c r="D88" s="28"/>
      <c r="E88" s="28"/>
      <c r="G88" s="28"/>
      <c r="H88" s="28"/>
      <c r="I88" s="28"/>
    </row>
    <row r="89" spans="1:9" x14ac:dyDescent="0.2">
      <c r="A89" s="22" t="s">
        <v>108</v>
      </c>
      <c r="B89" s="101">
        <v>32</v>
      </c>
      <c r="C89" s="26">
        <v>0</v>
      </c>
      <c r="D89" s="28"/>
      <c r="E89" s="28"/>
      <c r="G89" s="28"/>
      <c r="H89" s="28"/>
      <c r="I89" s="28"/>
    </row>
    <row r="90" spans="1:9" x14ac:dyDescent="0.2">
      <c r="A90" s="22" t="s">
        <v>109</v>
      </c>
      <c r="B90" s="101">
        <v>33</v>
      </c>
      <c r="C90" s="26">
        <v>84143780.390000001</v>
      </c>
      <c r="D90" s="28"/>
      <c r="E90" s="28">
        <v>84143780.390000001</v>
      </c>
      <c r="G90" s="28">
        <v>77743535.950000003</v>
      </c>
      <c r="H90" s="28">
        <v>116163781.34999999</v>
      </c>
      <c r="I90" s="28">
        <v>115602951.34</v>
      </c>
    </row>
    <row r="91" spans="1:9" x14ac:dyDescent="0.2">
      <c r="A91" s="22" t="s">
        <v>110</v>
      </c>
      <c r="B91" s="101">
        <v>34</v>
      </c>
      <c r="C91" s="104" t="s">
        <v>77</v>
      </c>
      <c r="D91" s="105" t="s">
        <v>77</v>
      </c>
      <c r="E91" s="26">
        <v>0</v>
      </c>
      <c r="G91" s="26">
        <v>0</v>
      </c>
      <c r="H91" s="26">
        <v>0</v>
      </c>
      <c r="I91" s="26">
        <v>0</v>
      </c>
    </row>
    <row r="92" spans="1:9" x14ac:dyDescent="0.2">
      <c r="A92" s="22" t="s">
        <v>111</v>
      </c>
      <c r="B92" s="101">
        <v>35</v>
      </c>
      <c r="C92" s="104" t="s">
        <v>77</v>
      </c>
      <c r="D92" s="105" t="s">
        <v>77</v>
      </c>
      <c r="E92" s="28"/>
      <c r="G92" s="28"/>
      <c r="H92" s="28"/>
      <c r="I92" s="28"/>
    </row>
    <row r="93" spans="1:9" x14ac:dyDescent="0.2">
      <c r="A93" s="22" t="s">
        <v>112</v>
      </c>
      <c r="B93" s="101">
        <v>36</v>
      </c>
      <c r="C93" s="104" t="s">
        <v>77</v>
      </c>
      <c r="D93" s="105" t="s">
        <v>77</v>
      </c>
      <c r="E93" s="28"/>
      <c r="G93" s="28"/>
      <c r="H93" s="28"/>
      <c r="I93" s="28"/>
    </row>
    <row r="94" spans="1:9" x14ac:dyDescent="0.2">
      <c r="A94" s="22" t="s">
        <v>113</v>
      </c>
      <c r="B94" s="101">
        <v>37</v>
      </c>
      <c r="C94" s="104" t="s">
        <v>77</v>
      </c>
      <c r="D94" s="105" t="s">
        <v>77</v>
      </c>
      <c r="E94" s="28"/>
      <c r="G94" s="28"/>
      <c r="H94" s="28"/>
      <c r="I94" s="28"/>
    </row>
    <row r="95" spans="1:9" x14ac:dyDescent="0.2">
      <c r="A95" s="22" t="s">
        <v>114</v>
      </c>
      <c r="B95" s="101">
        <v>38</v>
      </c>
      <c r="C95" s="104" t="s">
        <v>77</v>
      </c>
      <c r="D95" s="105" t="s">
        <v>77</v>
      </c>
      <c r="E95" s="28"/>
      <c r="G95" s="28"/>
      <c r="H95" s="28"/>
      <c r="I95" s="28"/>
    </row>
    <row r="96" spans="1:9" x14ac:dyDescent="0.2">
      <c r="A96" s="22" t="s">
        <v>115</v>
      </c>
      <c r="B96" s="101">
        <v>39</v>
      </c>
      <c r="C96" s="104" t="s">
        <v>77</v>
      </c>
      <c r="D96" s="105" t="s">
        <v>77</v>
      </c>
      <c r="E96" s="26">
        <v>61082363.059999995</v>
      </c>
      <c r="G96" s="26">
        <v>60976286.840000004</v>
      </c>
      <c r="H96" s="26">
        <v>52264718.629999995</v>
      </c>
      <c r="I96" s="26">
        <v>58866471.960000001</v>
      </c>
    </row>
    <row r="97" spans="1:9" x14ac:dyDescent="0.2">
      <c r="A97" s="22" t="s">
        <v>116</v>
      </c>
      <c r="B97" s="101">
        <v>40</v>
      </c>
      <c r="C97" s="104" t="s">
        <v>77</v>
      </c>
      <c r="D97" s="105" t="s">
        <v>77</v>
      </c>
      <c r="E97" s="28">
        <v>49758774.479999997</v>
      </c>
      <c r="G97" s="28">
        <v>52446778.770000003</v>
      </c>
      <c r="H97" s="28">
        <v>46569022.960000001</v>
      </c>
      <c r="I97" s="28">
        <v>47440332.579999998</v>
      </c>
    </row>
    <row r="98" spans="1:9" x14ac:dyDescent="0.2">
      <c r="A98" s="22" t="s">
        <v>117</v>
      </c>
      <c r="B98" s="101">
        <v>41</v>
      </c>
      <c r="C98" s="104" t="s">
        <v>77</v>
      </c>
      <c r="D98" s="105" t="s">
        <v>77</v>
      </c>
      <c r="E98" s="28">
        <v>7678742.5</v>
      </c>
      <c r="G98" s="28">
        <v>4950635.05</v>
      </c>
      <c r="H98" s="28">
        <v>2476922.08</v>
      </c>
      <c r="I98" s="28">
        <v>7852000</v>
      </c>
    </row>
    <row r="99" spans="1:9" x14ac:dyDescent="0.2">
      <c r="A99" s="22" t="s">
        <v>118</v>
      </c>
      <c r="B99" s="101">
        <v>42</v>
      </c>
      <c r="C99" s="104" t="s">
        <v>77</v>
      </c>
      <c r="D99" s="105" t="s">
        <v>77</v>
      </c>
      <c r="E99" s="28"/>
      <c r="G99" s="28"/>
      <c r="H99" s="28"/>
      <c r="I99" s="28"/>
    </row>
    <row r="100" spans="1:9" x14ac:dyDescent="0.2">
      <c r="A100" s="22" t="s">
        <v>119</v>
      </c>
      <c r="B100" s="101">
        <v>43</v>
      </c>
      <c r="C100" s="104" t="s">
        <v>77</v>
      </c>
      <c r="D100" s="105" t="s">
        <v>77</v>
      </c>
      <c r="E100" s="28"/>
      <c r="G100" s="28"/>
      <c r="H100" s="28"/>
      <c r="I100" s="28"/>
    </row>
    <row r="101" spans="1:9" x14ac:dyDescent="0.2">
      <c r="A101" s="22" t="s">
        <v>120</v>
      </c>
      <c r="B101" s="101">
        <v>44</v>
      </c>
      <c r="C101" s="104" t="s">
        <v>77</v>
      </c>
      <c r="D101" s="105" t="s">
        <v>77</v>
      </c>
      <c r="E101" s="28"/>
      <c r="G101" s="28"/>
      <c r="H101" s="28"/>
      <c r="I101" s="28"/>
    </row>
    <row r="102" spans="1:9" x14ac:dyDescent="0.2">
      <c r="A102" s="22" t="s">
        <v>121</v>
      </c>
      <c r="B102" s="101">
        <v>45</v>
      </c>
      <c r="C102" s="104" t="s">
        <v>77</v>
      </c>
      <c r="D102" s="105" t="s">
        <v>77</v>
      </c>
      <c r="E102" s="28">
        <v>3644846.0800000001</v>
      </c>
      <c r="G102" s="28">
        <v>3578873.02</v>
      </c>
      <c r="H102" s="28">
        <v>3218773.59</v>
      </c>
      <c r="I102" s="28">
        <v>3574139.38</v>
      </c>
    </row>
    <row r="103" spans="1:9" x14ac:dyDescent="0.2">
      <c r="A103" s="22" t="s">
        <v>122</v>
      </c>
      <c r="B103" s="101">
        <v>46</v>
      </c>
      <c r="C103" s="104" t="s">
        <v>77</v>
      </c>
      <c r="D103" s="105" t="s">
        <v>77</v>
      </c>
      <c r="E103" s="28">
        <v>1413183.9</v>
      </c>
      <c r="G103" s="28"/>
      <c r="H103" s="28"/>
      <c r="I103" s="28">
        <v>1938070.05</v>
      </c>
    </row>
    <row r="104" spans="1:9" x14ac:dyDescent="0.2">
      <c r="A104" s="22" t="s">
        <v>123</v>
      </c>
      <c r="B104" s="101">
        <v>47</v>
      </c>
      <c r="C104" s="104" t="s">
        <v>77</v>
      </c>
      <c r="D104" s="105" t="s">
        <v>77</v>
      </c>
      <c r="E104" s="28"/>
      <c r="G104" s="28"/>
      <c r="H104" s="28"/>
      <c r="I104" s="28"/>
    </row>
    <row r="105" spans="1:9" x14ac:dyDescent="0.2">
      <c r="A105" s="106" t="s">
        <v>124</v>
      </c>
      <c r="B105" s="101">
        <v>48</v>
      </c>
      <c r="C105" s="104" t="s">
        <v>77</v>
      </c>
      <c r="D105" s="105" t="s">
        <v>77</v>
      </c>
      <c r="E105" s="28"/>
      <c r="G105" s="28"/>
      <c r="H105" s="28"/>
      <c r="I105" s="28"/>
    </row>
    <row r="106" spans="1:9" x14ac:dyDescent="0.2">
      <c r="A106" s="22" t="s">
        <v>125</v>
      </c>
      <c r="B106" s="25">
        <v>49</v>
      </c>
      <c r="C106" s="107" t="s">
        <v>77</v>
      </c>
      <c r="D106" s="108" t="s">
        <v>77</v>
      </c>
      <c r="E106" s="26">
        <v>11494796.48</v>
      </c>
      <c r="G106" s="26">
        <v>8793018.7599999998</v>
      </c>
      <c r="H106" s="26">
        <v>9317510.7200000007</v>
      </c>
      <c r="I106" s="26">
        <v>10860442.699999999</v>
      </c>
    </row>
    <row r="107" spans="1:9" x14ac:dyDescent="0.2">
      <c r="A107" s="22" t="s">
        <v>126</v>
      </c>
      <c r="B107" s="25">
        <v>50</v>
      </c>
      <c r="C107" s="107" t="s">
        <v>77</v>
      </c>
      <c r="D107" s="108" t="s">
        <v>77</v>
      </c>
      <c r="E107" s="28">
        <v>260658.3</v>
      </c>
      <c r="G107" s="28">
        <v>228992.73</v>
      </c>
      <c r="H107" s="28">
        <v>205195.88</v>
      </c>
      <c r="I107" s="28">
        <v>561762.78</v>
      </c>
    </row>
    <row r="108" spans="1:9" x14ac:dyDescent="0.2">
      <c r="A108" s="22" t="s">
        <v>127</v>
      </c>
      <c r="B108" s="25">
        <v>51</v>
      </c>
      <c r="C108" s="107" t="s">
        <v>77</v>
      </c>
      <c r="D108" s="108" t="s">
        <v>77</v>
      </c>
      <c r="E108" s="28">
        <v>11234138.18</v>
      </c>
      <c r="G108" s="28">
        <v>8564026.0299999993</v>
      </c>
      <c r="H108" s="28">
        <v>9112314.8399999999</v>
      </c>
      <c r="I108" s="28">
        <v>10298679.92</v>
      </c>
    </row>
    <row r="109" spans="1:9" x14ac:dyDescent="0.2">
      <c r="A109" s="22" t="s">
        <v>128</v>
      </c>
      <c r="B109" s="25">
        <v>52</v>
      </c>
      <c r="C109" s="109" t="s">
        <v>77</v>
      </c>
      <c r="D109" s="110" t="s">
        <v>77</v>
      </c>
      <c r="E109" s="28">
        <v>11234138.18</v>
      </c>
      <c r="G109" s="28">
        <v>8564026.0299999993</v>
      </c>
      <c r="H109" s="28">
        <v>9112314.8399999999</v>
      </c>
      <c r="I109" s="28"/>
    </row>
    <row r="110" spans="1:9" x14ac:dyDescent="0.2">
      <c r="A110" s="37"/>
      <c r="B110" s="38"/>
      <c r="C110" s="38"/>
      <c r="D110" s="38"/>
      <c r="E110" s="39"/>
    </row>
    <row r="111" spans="1:9" x14ac:dyDescent="0.2">
      <c r="A111" s="39"/>
      <c r="B111" s="39"/>
      <c r="C111" s="39"/>
      <c r="D111" s="39"/>
      <c r="E111" s="39"/>
    </row>
  </sheetData>
  <pageMargins left="0.74803149606299213" right="0.74803149606299213" top="1.3385826771653544" bottom="0.98425196850393704" header="0.51181102362204722" footer="0.51181102362204722"/>
  <pageSetup paperSize="9" scale="60" fitToHeight="2" orientation="landscape" r:id="rId1"/>
  <headerFooter alignWithMargins="0">
    <oddHeader>&amp;L&amp;G</oddHeader>
    <oddFooter>&amp;LPříloha č. 3 - Rozvaha pojišťovny</oddFoot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40625" defaultRowHeight="12.75" x14ac:dyDescent="0.2"/>
  <cols>
    <col min="1" max="1" width="52" style="10" bestFit="1" customWidth="1"/>
    <col min="2" max="2" width="4.7109375" style="40" customWidth="1"/>
    <col min="3" max="4" width="15.7109375" style="10" customWidth="1"/>
    <col min="5" max="5" width="14.140625" style="10" customWidth="1"/>
    <col min="6" max="6" width="10.42578125" style="10" bestFit="1" customWidth="1"/>
    <col min="7" max="255" width="9.140625" style="10"/>
    <col min="256" max="256" width="52" style="10" bestFit="1" customWidth="1"/>
    <col min="257" max="257" width="4.7109375" style="10" customWidth="1"/>
    <col min="258" max="258" width="15.7109375" style="10" customWidth="1"/>
    <col min="259" max="511" width="9.140625" style="10"/>
    <col min="512" max="512" width="52" style="10" bestFit="1" customWidth="1"/>
    <col min="513" max="513" width="4.7109375" style="10" customWidth="1"/>
    <col min="514" max="514" width="15.7109375" style="10" customWidth="1"/>
    <col min="515" max="767" width="9.140625" style="10"/>
    <col min="768" max="768" width="52" style="10" bestFit="1" customWidth="1"/>
    <col min="769" max="769" width="4.7109375" style="10" customWidth="1"/>
    <col min="770" max="770" width="15.7109375" style="10" customWidth="1"/>
    <col min="771" max="1023" width="9.140625" style="10"/>
    <col min="1024" max="1024" width="52" style="10" bestFit="1" customWidth="1"/>
    <col min="1025" max="1025" width="4.7109375" style="10" customWidth="1"/>
    <col min="1026" max="1026" width="15.7109375" style="10" customWidth="1"/>
    <col min="1027" max="1279" width="9.140625" style="10"/>
    <col min="1280" max="1280" width="52" style="10" bestFit="1" customWidth="1"/>
    <col min="1281" max="1281" width="4.7109375" style="10" customWidth="1"/>
    <col min="1282" max="1282" width="15.7109375" style="10" customWidth="1"/>
    <col min="1283" max="1535" width="9.140625" style="10"/>
    <col min="1536" max="1536" width="52" style="10" bestFit="1" customWidth="1"/>
    <col min="1537" max="1537" width="4.7109375" style="10" customWidth="1"/>
    <col min="1538" max="1538" width="15.7109375" style="10" customWidth="1"/>
    <col min="1539" max="1791" width="9.140625" style="10"/>
    <col min="1792" max="1792" width="52" style="10" bestFit="1" customWidth="1"/>
    <col min="1793" max="1793" width="4.7109375" style="10" customWidth="1"/>
    <col min="1794" max="1794" width="15.7109375" style="10" customWidth="1"/>
    <col min="1795" max="2047" width="9.140625" style="10"/>
    <col min="2048" max="2048" width="52" style="10" bestFit="1" customWidth="1"/>
    <col min="2049" max="2049" width="4.7109375" style="10" customWidth="1"/>
    <col min="2050" max="2050" width="15.7109375" style="10" customWidth="1"/>
    <col min="2051" max="2303" width="9.140625" style="10"/>
    <col min="2304" max="2304" width="52" style="10" bestFit="1" customWidth="1"/>
    <col min="2305" max="2305" width="4.7109375" style="10" customWidth="1"/>
    <col min="2306" max="2306" width="15.7109375" style="10" customWidth="1"/>
    <col min="2307" max="2559" width="9.140625" style="10"/>
    <col min="2560" max="2560" width="52" style="10" bestFit="1" customWidth="1"/>
    <col min="2561" max="2561" width="4.7109375" style="10" customWidth="1"/>
    <col min="2562" max="2562" width="15.7109375" style="10" customWidth="1"/>
    <col min="2563" max="2815" width="9.140625" style="10"/>
    <col min="2816" max="2816" width="52" style="10" bestFit="1" customWidth="1"/>
    <col min="2817" max="2817" width="4.7109375" style="10" customWidth="1"/>
    <col min="2818" max="2818" width="15.7109375" style="10" customWidth="1"/>
    <col min="2819" max="3071" width="9.140625" style="10"/>
    <col min="3072" max="3072" width="52" style="10" bestFit="1" customWidth="1"/>
    <col min="3073" max="3073" width="4.7109375" style="10" customWidth="1"/>
    <col min="3074" max="3074" width="15.7109375" style="10" customWidth="1"/>
    <col min="3075" max="3327" width="9.140625" style="10"/>
    <col min="3328" max="3328" width="52" style="10" bestFit="1" customWidth="1"/>
    <col min="3329" max="3329" width="4.7109375" style="10" customWidth="1"/>
    <col min="3330" max="3330" width="15.7109375" style="10" customWidth="1"/>
    <col min="3331" max="3583" width="9.140625" style="10"/>
    <col min="3584" max="3584" width="52" style="10" bestFit="1" customWidth="1"/>
    <col min="3585" max="3585" width="4.7109375" style="10" customWidth="1"/>
    <col min="3586" max="3586" width="15.7109375" style="10" customWidth="1"/>
    <col min="3587" max="3839" width="9.140625" style="10"/>
    <col min="3840" max="3840" width="52" style="10" bestFit="1" customWidth="1"/>
    <col min="3841" max="3841" width="4.7109375" style="10" customWidth="1"/>
    <col min="3842" max="3842" width="15.7109375" style="10" customWidth="1"/>
    <col min="3843" max="4095" width="9.140625" style="10"/>
    <col min="4096" max="4096" width="52" style="10" bestFit="1" customWidth="1"/>
    <col min="4097" max="4097" width="4.7109375" style="10" customWidth="1"/>
    <col min="4098" max="4098" width="15.7109375" style="10" customWidth="1"/>
    <col min="4099" max="4351" width="9.140625" style="10"/>
    <col min="4352" max="4352" width="52" style="10" bestFit="1" customWidth="1"/>
    <col min="4353" max="4353" width="4.7109375" style="10" customWidth="1"/>
    <col min="4354" max="4354" width="15.7109375" style="10" customWidth="1"/>
    <col min="4355" max="4607" width="9.140625" style="10"/>
    <col min="4608" max="4608" width="52" style="10" bestFit="1" customWidth="1"/>
    <col min="4609" max="4609" width="4.7109375" style="10" customWidth="1"/>
    <col min="4610" max="4610" width="15.7109375" style="10" customWidth="1"/>
    <col min="4611" max="4863" width="9.140625" style="10"/>
    <col min="4864" max="4864" width="52" style="10" bestFit="1" customWidth="1"/>
    <col min="4865" max="4865" width="4.7109375" style="10" customWidth="1"/>
    <col min="4866" max="4866" width="15.7109375" style="10" customWidth="1"/>
    <col min="4867" max="5119" width="9.140625" style="10"/>
    <col min="5120" max="5120" width="52" style="10" bestFit="1" customWidth="1"/>
    <col min="5121" max="5121" width="4.7109375" style="10" customWidth="1"/>
    <col min="5122" max="5122" width="15.7109375" style="10" customWidth="1"/>
    <col min="5123" max="5375" width="9.140625" style="10"/>
    <col min="5376" max="5376" width="52" style="10" bestFit="1" customWidth="1"/>
    <col min="5377" max="5377" width="4.7109375" style="10" customWidth="1"/>
    <col min="5378" max="5378" width="15.7109375" style="10" customWidth="1"/>
    <col min="5379" max="5631" width="9.140625" style="10"/>
    <col min="5632" max="5632" width="52" style="10" bestFit="1" customWidth="1"/>
    <col min="5633" max="5633" width="4.7109375" style="10" customWidth="1"/>
    <col min="5634" max="5634" width="15.7109375" style="10" customWidth="1"/>
    <col min="5635" max="5887" width="9.140625" style="10"/>
    <col min="5888" max="5888" width="52" style="10" bestFit="1" customWidth="1"/>
    <col min="5889" max="5889" width="4.7109375" style="10" customWidth="1"/>
    <col min="5890" max="5890" width="15.7109375" style="10" customWidth="1"/>
    <col min="5891" max="6143" width="9.140625" style="10"/>
    <col min="6144" max="6144" width="52" style="10" bestFit="1" customWidth="1"/>
    <col min="6145" max="6145" width="4.7109375" style="10" customWidth="1"/>
    <col min="6146" max="6146" width="15.7109375" style="10" customWidth="1"/>
    <col min="6147" max="6399" width="9.140625" style="10"/>
    <col min="6400" max="6400" width="52" style="10" bestFit="1" customWidth="1"/>
    <col min="6401" max="6401" width="4.7109375" style="10" customWidth="1"/>
    <col min="6402" max="6402" width="15.7109375" style="10" customWidth="1"/>
    <col min="6403" max="6655" width="9.140625" style="10"/>
    <col min="6656" max="6656" width="52" style="10" bestFit="1" customWidth="1"/>
    <col min="6657" max="6657" width="4.7109375" style="10" customWidth="1"/>
    <col min="6658" max="6658" width="15.7109375" style="10" customWidth="1"/>
    <col min="6659" max="6911" width="9.140625" style="10"/>
    <col min="6912" max="6912" width="52" style="10" bestFit="1" customWidth="1"/>
    <col min="6913" max="6913" width="4.7109375" style="10" customWidth="1"/>
    <col min="6914" max="6914" width="15.7109375" style="10" customWidth="1"/>
    <col min="6915" max="7167" width="9.140625" style="10"/>
    <col min="7168" max="7168" width="52" style="10" bestFit="1" customWidth="1"/>
    <col min="7169" max="7169" width="4.7109375" style="10" customWidth="1"/>
    <col min="7170" max="7170" width="15.7109375" style="10" customWidth="1"/>
    <col min="7171" max="7423" width="9.140625" style="10"/>
    <col min="7424" max="7424" width="52" style="10" bestFit="1" customWidth="1"/>
    <col min="7425" max="7425" width="4.7109375" style="10" customWidth="1"/>
    <col min="7426" max="7426" width="15.7109375" style="10" customWidth="1"/>
    <col min="7427" max="7679" width="9.140625" style="10"/>
    <col min="7680" max="7680" width="52" style="10" bestFit="1" customWidth="1"/>
    <col min="7681" max="7681" width="4.7109375" style="10" customWidth="1"/>
    <col min="7682" max="7682" width="15.7109375" style="10" customWidth="1"/>
    <col min="7683" max="7935" width="9.140625" style="10"/>
    <col min="7936" max="7936" width="52" style="10" bestFit="1" customWidth="1"/>
    <col min="7937" max="7937" width="4.7109375" style="10" customWidth="1"/>
    <col min="7938" max="7938" width="15.7109375" style="10" customWidth="1"/>
    <col min="7939" max="8191" width="9.140625" style="10"/>
    <col min="8192" max="8192" width="52" style="10" bestFit="1" customWidth="1"/>
    <col min="8193" max="8193" width="4.7109375" style="10" customWidth="1"/>
    <col min="8194" max="8194" width="15.7109375" style="10" customWidth="1"/>
    <col min="8195" max="8447" width="9.140625" style="10"/>
    <col min="8448" max="8448" width="52" style="10" bestFit="1" customWidth="1"/>
    <col min="8449" max="8449" width="4.7109375" style="10" customWidth="1"/>
    <col min="8450" max="8450" width="15.7109375" style="10" customWidth="1"/>
    <col min="8451" max="8703" width="9.140625" style="10"/>
    <col min="8704" max="8704" width="52" style="10" bestFit="1" customWidth="1"/>
    <col min="8705" max="8705" width="4.7109375" style="10" customWidth="1"/>
    <col min="8706" max="8706" width="15.7109375" style="10" customWidth="1"/>
    <col min="8707" max="8959" width="9.140625" style="10"/>
    <col min="8960" max="8960" width="52" style="10" bestFit="1" customWidth="1"/>
    <col min="8961" max="8961" width="4.7109375" style="10" customWidth="1"/>
    <col min="8962" max="8962" width="15.7109375" style="10" customWidth="1"/>
    <col min="8963" max="9215" width="9.140625" style="10"/>
    <col min="9216" max="9216" width="52" style="10" bestFit="1" customWidth="1"/>
    <col min="9217" max="9217" width="4.7109375" style="10" customWidth="1"/>
    <col min="9218" max="9218" width="15.7109375" style="10" customWidth="1"/>
    <col min="9219" max="9471" width="9.140625" style="10"/>
    <col min="9472" max="9472" width="52" style="10" bestFit="1" customWidth="1"/>
    <col min="9473" max="9473" width="4.7109375" style="10" customWidth="1"/>
    <col min="9474" max="9474" width="15.7109375" style="10" customWidth="1"/>
    <col min="9475" max="9727" width="9.140625" style="10"/>
    <col min="9728" max="9728" width="52" style="10" bestFit="1" customWidth="1"/>
    <col min="9729" max="9729" width="4.7109375" style="10" customWidth="1"/>
    <col min="9730" max="9730" width="15.7109375" style="10" customWidth="1"/>
    <col min="9731" max="9983" width="9.140625" style="10"/>
    <col min="9984" max="9984" width="52" style="10" bestFit="1" customWidth="1"/>
    <col min="9985" max="9985" width="4.7109375" style="10" customWidth="1"/>
    <col min="9986" max="9986" width="15.7109375" style="10" customWidth="1"/>
    <col min="9987" max="10239" width="9.140625" style="10"/>
    <col min="10240" max="10240" width="52" style="10" bestFit="1" customWidth="1"/>
    <col min="10241" max="10241" width="4.7109375" style="10" customWidth="1"/>
    <col min="10242" max="10242" width="15.7109375" style="10" customWidth="1"/>
    <col min="10243" max="10495" width="9.140625" style="10"/>
    <col min="10496" max="10496" width="52" style="10" bestFit="1" customWidth="1"/>
    <col min="10497" max="10497" width="4.7109375" style="10" customWidth="1"/>
    <col min="10498" max="10498" width="15.7109375" style="10" customWidth="1"/>
    <col min="10499" max="10751" width="9.140625" style="10"/>
    <col min="10752" max="10752" width="52" style="10" bestFit="1" customWidth="1"/>
    <col min="10753" max="10753" width="4.7109375" style="10" customWidth="1"/>
    <col min="10754" max="10754" width="15.7109375" style="10" customWidth="1"/>
    <col min="10755" max="11007" width="9.140625" style="10"/>
    <col min="11008" max="11008" width="52" style="10" bestFit="1" customWidth="1"/>
    <col min="11009" max="11009" width="4.7109375" style="10" customWidth="1"/>
    <col min="11010" max="11010" width="15.7109375" style="10" customWidth="1"/>
    <col min="11011" max="11263" width="9.140625" style="10"/>
    <col min="11264" max="11264" width="52" style="10" bestFit="1" customWidth="1"/>
    <col min="11265" max="11265" width="4.7109375" style="10" customWidth="1"/>
    <col min="11266" max="11266" width="15.7109375" style="10" customWidth="1"/>
    <col min="11267" max="11519" width="9.140625" style="10"/>
    <col min="11520" max="11520" width="52" style="10" bestFit="1" customWidth="1"/>
    <col min="11521" max="11521" width="4.7109375" style="10" customWidth="1"/>
    <col min="11522" max="11522" width="15.7109375" style="10" customWidth="1"/>
    <col min="11523" max="11775" width="9.140625" style="10"/>
    <col min="11776" max="11776" width="52" style="10" bestFit="1" customWidth="1"/>
    <col min="11777" max="11777" width="4.7109375" style="10" customWidth="1"/>
    <col min="11778" max="11778" width="15.7109375" style="10" customWidth="1"/>
    <col min="11779" max="12031" width="9.140625" style="10"/>
    <col min="12032" max="12032" width="52" style="10" bestFit="1" customWidth="1"/>
    <col min="12033" max="12033" width="4.7109375" style="10" customWidth="1"/>
    <col min="12034" max="12034" width="15.7109375" style="10" customWidth="1"/>
    <col min="12035" max="12287" width="9.140625" style="10"/>
    <col min="12288" max="12288" width="52" style="10" bestFit="1" customWidth="1"/>
    <col min="12289" max="12289" width="4.7109375" style="10" customWidth="1"/>
    <col min="12290" max="12290" width="15.7109375" style="10" customWidth="1"/>
    <col min="12291" max="12543" width="9.140625" style="10"/>
    <col min="12544" max="12544" width="52" style="10" bestFit="1" customWidth="1"/>
    <col min="12545" max="12545" width="4.7109375" style="10" customWidth="1"/>
    <col min="12546" max="12546" width="15.7109375" style="10" customWidth="1"/>
    <col min="12547" max="12799" width="9.140625" style="10"/>
    <col min="12800" max="12800" width="52" style="10" bestFit="1" customWidth="1"/>
    <col min="12801" max="12801" width="4.7109375" style="10" customWidth="1"/>
    <col min="12802" max="12802" width="15.7109375" style="10" customWidth="1"/>
    <col min="12803" max="13055" width="9.140625" style="10"/>
    <col min="13056" max="13056" width="52" style="10" bestFit="1" customWidth="1"/>
    <col min="13057" max="13057" width="4.7109375" style="10" customWidth="1"/>
    <col min="13058" max="13058" width="15.7109375" style="10" customWidth="1"/>
    <col min="13059" max="13311" width="9.140625" style="10"/>
    <col min="13312" max="13312" width="52" style="10" bestFit="1" customWidth="1"/>
    <col min="13313" max="13313" width="4.7109375" style="10" customWidth="1"/>
    <col min="13314" max="13314" width="15.7109375" style="10" customWidth="1"/>
    <col min="13315" max="13567" width="9.140625" style="10"/>
    <col min="13568" max="13568" width="52" style="10" bestFit="1" customWidth="1"/>
    <col min="13569" max="13569" width="4.7109375" style="10" customWidth="1"/>
    <col min="13570" max="13570" width="15.7109375" style="10" customWidth="1"/>
    <col min="13571" max="13823" width="9.140625" style="10"/>
    <col min="13824" max="13824" width="52" style="10" bestFit="1" customWidth="1"/>
    <col min="13825" max="13825" width="4.7109375" style="10" customWidth="1"/>
    <col min="13826" max="13826" width="15.7109375" style="10" customWidth="1"/>
    <col min="13827" max="14079" width="9.140625" style="10"/>
    <col min="14080" max="14080" width="52" style="10" bestFit="1" customWidth="1"/>
    <col min="14081" max="14081" width="4.7109375" style="10" customWidth="1"/>
    <col min="14082" max="14082" width="15.7109375" style="10" customWidth="1"/>
    <col min="14083" max="14335" width="9.140625" style="10"/>
    <col min="14336" max="14336" width="52" style="10" bestFit="1" customWidth="1"/>
    <col min="14337" max="14337" width="4.7109375" style="10" customWidth="1"/>
    <col min="14338" max="14338" width="15.7109375" style="10" customWidth="1"/>
    <col min="14339" max="14591" width="9.140625" style="10"/>
    <col min="14592" max="14592" width="52" style="10" bestFit="1" customWidth="1"/>
    <col min="14593" max="14593" width="4.7109375" style="10" customWidth="1"/>
    <col min="14594" max="14594" width="15.7109375" style="10" customWidth="1"/>
    <col min="14595" max="14847" width="9.140625" style="10"/>
    <col min="14848" max="14848" width="52" style="10" bestFit="1" customWidth="1"/>
    <col min="14849" max="14849" width="4.7109375" style="10" customWidth="1"/>
    <col min="14850" max="14850" width="15.7109375" style="10" customWidth="1"/>
    <col min="14851" max="15103" width="9.140625" style="10"/>
    <col min="15104" max="15104" width="52" style="10" bestFit="1" customWidth="1"/>
    <col min="15105" max="15105" width="4.7109375" style="10" customWidth="1"/>
    <col min="15106" max="15106" width="15.7109375" style="10" customWidth="1"/>
    <col min="15107" max="15359" width="9.140625" style="10"/>
    <col min="15360" max="15360" width="52" style="10" bestFit="1" customWidth="1"/>
    <col min="15361" max="15361" width="4.7109375" style="10" customWidth="1"/>
    <col min="15362" max="15362" width="15.7109375" style="10" customWidth="1"/>
    <col min="15363" max="15615" width="9.140625" style="10"/>
    <col min="15616" max="15616" width="52" style="10" bestFit="1" customWidth="1"/>
    <col min="15617" max="15617" width="4.7109375" style="10" customWidth="1"/>
    <col min="15618" max="15618" width="15.7109375" style="10" customWidth="1"/>
    <col min="15619" max="15871" width="9.140625" style="10"/>
    <col min="15872" max="15872" width="52" style="10" bestFit="1" customWidth="1"/>
    <col min="15873" max="15873" width="4.7109375" style="10" customWidth="1"/>
    <col min="15874" max="15874" width="15.7109375" style="10" customWidth="1"/>
    <col min="15875" max="16127" width="9.140625" style="10"/>
    <col min="16128" max="16128" width="52" style="10" bestFit="1" customWidth="1"/>
    <col min="16129" max="16129" width="4.7109375" style="10" customWidth="1"/>
    <col min="16130" max="16130" width="15.7109375" style="10" customWidth="1"/>
    <col min="16131" max="16384" width="9.140625" style="10"/>
  </cols>
  <sheetData>
    <row r="1" spans="1:7" ht="15" x14ac:dyDescent="0.25">
      <c r="A1" s="9" t="s">
        <v>193</v>
      </c>
    </row>
    <row r="2" spans="1:7" x14ac:dyDescent="0.2">
      <c r="A2" s="13" t="s">
        <v>18</v>
      </c>
    </row>
    <row r="3" spans="1:7" x14ac:dyDescent="0.2">
      <c r="A3" s="13"/>
    </row>
    <row r="4" spans="1:7" x14ac:dyDescent="0.2">
      <c r="A4" s="13" t="s">
        <v>19</v>
      </c>
      <c r="B4" s="41"/>
      <c r="C4" s="15"/>
      <c r="D4" s="15"/>
      <c r="E4" s="15"/>
    </row>
    <row r="5" spans="1:7" x14ac:dyDescent="0.2">
      <c r="A5" s="13"/>
      <c r="B5" s="41"/>
      <c r="C5" s="15"/>
      <c r="D5" s="15"/>
      <c r="E5" s="15"/>
    </row>
    <row r="6" spans="1:7" x14ac:dyDescent="0.2">
      <c r="A6" s="19" t="s">
        <v>129</v>
      </c>
      <c r="F6" s="42"/>
      <c r="G6" s="42"/>
    </row>
    <row r="7" spans="1:7" x14ac:dyDescent="0.2">
      <c r="A7" s="43" t="s">
        <v>18</v>
      </c>
      <c r="B7" s="44" t="s">
        <v>26</v>
      </c>
      <c r="C7" s="111" t="s">
        <v>130</v>
      </c>
      <c r="D7" s="111" t="s">
        <v>131</v>
      </c>
      <c r="E7" s="111" t="s">
        <v>132</v>
      </c>
      <c r="F7" s="111" t="s">
        <v>133</v>
      </c>
      <c r="G7" s="42"/>
    </row>
    <row r="8" spans="1:7" x14ac:dyDescent="0.2">
      <c r="A8" s="22" t="s">
        <v>134</v>
      </c>
      <c r="B8" s="45">
        <v>1</v>
      </c>
      <c r="C8" s="26">
        <v>21031000.710000008</v>
      </c>
      <c r="D8" s="26">
        <f>D9+D16+D17+D18+D25+D26+D27+D32+D33</f>
        <v>6708646.3099999931</v>
      </c>
      <c r="E8" s="26">
        <f>E9+E16+E17+E18+E25+E26+E27+E32+E33</f>
        <v>10027912.278469864</v>
      </c>
      <c r="F8" s="46">
        <f>F9+F16+F17+F18+F25+F26+F27+F32+F33</f>
        <v>10654</v>
      </c>
      <c r="G8" s="42"/>
    </row>
    <row r="9" spans="1:7" x14ac:dyDescent="0.2">
      <c r="A9" s="22" t="s">
        <v>135</v>
      </c>
      <c r="B9" s="45">
        <v>2</v>
      </c>
      <c r="C9" s="26">
        <v>87470395.780000001</v>
      </c>
      <c r="D9" s="26">
        <f>D10+D13</f>
        <v>51676935.68</v>
      </c>
      <c r="E9" s="26">
        <f>E10+E13</f>
        <v>25611268.797149997</v>
      </c>
      <c r="F9" s="46">
        <f>F10+F13</f>
        <v>105320</v>
      </c>
      <c r="G9" s="42"/>
    </row>
    <row r="10" spans="1:7" x14ac:dyDescent="0.2">
      <c r="A10" s="22" t="s">
        <v>136</v>
      </c>
      <c r="B10" s="45">
        <v>3</v>
      </c>
      <c r="C10" s="26">
        <v>90320135.340000004</v>
      </c>
      <c r="D10" s="26">
        <f>D11+D12</f>
        <v>53381999.640000001</v>
      </c>
      <c r="E10" s="26">
        <f>E11+E12</f>
        <v>26248332.237149999</v>
      </c>
      <c r="F10" s="46">
        <f>F11+F12</f>
        <v>105428</v>
      </c>
      <c r="G10" s="42"/>
    </row>
    <row r="11" spans="1:7" x14ac:dyDescent="0.2">
      <c r="A11" s="22" t="s">
        <v>137</v>
      </c>
      <c r="B11" s="45">
        <v>4</v>
      </c>
      <c r="C11" s="47">
        <v>97998877.469999999</v>
      </c>
      <c r="D11" s="47">
        <v>58332634.32</v>
      </c>
      <c r="E11" s="47">
        <v>28725254.32</v>
      </c>
      <c r="F11" s="48">
        <v>115919</v>
      </c>
      <c r="G11" s="42"/>
    </row>
    <row r="12" spans="1:7" x14ac:dyDescent="0.2">
      <c r="A12" s="22" t="s">
        <v>138</v>
      </c>
      <c r="B12" s="45">
        <v>5</v>
      </c>
      <c r="C12" s="47">
        <v>-7678742.1299999999</v>
      </c>
      <c r="D12" s="47">
        <v>-4950634.68</v>
      </c>
      <c r="E12" s="47">
        <v>-2476922.0828499999</v>
      </c>
      <c r="F12" s="48">
        <v>-10491</v>
      </c>
      <c r="G12" s="42"/>
    </row>
    <row r="13" spans="1:7" x14ac:dyDescent="0.2">
      <c r="A13" s="22" t="s">
        <v>139</v>
      </c>
      <c r="B13" s="45">
        <v>6</v>
      </c>
      <c r="C13" s="26">
        <v>-2849739.56</v>
      </c>
      <c r="D13" s="26">
        <f>D14+D15</f>
        <v>-1705063.96</v>
      </c>
      <c r="E13" s="26">
        <f>E14+E15</f>
        <v>-637063.43999999994</v>
      </c>
      <c r="F13" s="46">
        <f>F14+F15</f>
        <v>-108</v>
      </c>
    </row>
    <row r="14" spans="1:7" x14ac:dyDescent="0.2">
      <c r="A14" s="22" t="s">
        <v>140</v>
      </c>
      <c r="B14" s="45">
        <v>7</v>
      </c>
      <c r="C14" s="47">
        <v>-2849739.56</v>
      </c>
      <c r="D14" s="47">
        <v>-1705063.96</v>
      </c>
      <c r="E14" s="47">
        <v>-637063.43999999994</v>
      </c>
      <c r="F14" s="48">
        <v>3914</v>
      </c>
    </row>
    <row r="15" spans="1:7" x14ac:dyDescent="0.2">
      <c r="A15" s="22" t="s">
        <v>141</v>
      </c>
      <c r="B15" s="45">
        <v>8</v>
      </c>
      <c r="C15" s="47"/>
      <c r="D15" s="47"/>
      <c r="E15" s="47"/>
      <c r="F15" s="48">
        <v>-4022</v>
      </c>
    </row>
    <row r="16" spans="1:7" x14ac:dyDescent="0.2">
      <c r="A16" s="22" t="s">
        <v>142</v>
      </c>
      <c r="B16" s="45">
        <v>9</v>
      </c>
      <c r="C16" s="26">
        <v>2917472</v>
      </c>
      <c r="D16" s="26">
        <f>-D98</f>
        <v>1983674.18</v>
      </c>
      <c r="E16" s="26">
        <v>1068648.4213198689</v>
      </c>
      <c r="F16" s="46">
        <v>5848</v>
      </c>
    </row>
    <row r="17" spans="1:6" x14ac:dyDescent="0.2">
      <c r="A17" s="22" t="s">
        <v>143</v>
      </c>
      <c r="B17" s="45">
        <v>10</v>
      </c>
      <c r="C17" s="47">
        <v>345271.98</v>
      </c>
      <c r="D17" s="47">
        <v>290815.96999999997</v>
      </c>
      <c r="E17" s="47">
        <v>200807.11</v>
      </c>
      <c r="F17" s="48">
        <v>2291</v>
      </c>
    </row>
    <row r="18" spans="1:6" x14ac:dyDescent="0.2">
      <c r="A18" s="22" t="s">
        <v>144</v>
      </c>
      <c r="B18" s="45">
        <v>11</v>
      </c>
      <c r="C18" s="26">
        <v>-16843811.690000001</v>
      </c>
      <c r="D18" s="26">
        <f>D19+D22</f>
        <v>-15107611.150000006</v>
      </c>
      <c r="E18" s="26">
        <f>E19+E22</f>
        <v>-925084.09999999963</v>
      </c>
      <c r="F18" s="46">
        <f>F19+F22</f>
        <v>-39060</v>
      </c>
    </row>
    <row r="19" spans="1:6" x14ac:dyDescent="0.2">
      <c r="A19" s="22" t="s">
        <v>145</v>
      </c>
      <c r="B19" s="45">
        <v>12</v>
      </c>
      <c r="C19" s="26">
        <v>3811435.6400000006</v>
      </c>
      <c r="D19" s="26">
        <f>D20+D21</f>
        <v>14008852.299999997</v>
      </c>
      <c r="E19" s="26">
        <f>E20+E21</f>
        <v>-9899242.5899999999</v>
      </c>
      <c r="F19" s="46">
        <f>F20+F21</f>
        <v>-35606</v>
      </c>
    </row>
    <row r="20" spans="1:6" x14ac:dyDescent="0.2">
      <c r="A20" s="22" t="s">
        <v>146</v>
      </c>
      <c r="B20" s="45">
        <v>13</v>
      </c>
      <c r="C20" s="47">
        <v>-33970883.450000003</v>
      </c>
      <c r="D20" s="47">
        <v>-22996244.140000001</v>
      </c>
      <c r="E20" s="47">
        <v>-10304988.51</v>
      </c>
      <c r="F20" s="48">
        <v>-40973</v>
      </c>
    </row>
    <row r="21" spans="1:6" x14ac:dyDescent="0.2">
      <c r="A21" s="22" t="s">
        <v>147</v>
      </c>
      <c r="B21" s="45">
        <v>14</v>
      </c>
      <c r="C21" s="47">
        <v>37782319.090000004</v>
      </c>
      <c r="D21" s="47">
        <v>37005096.439999998</v>
      </c>
      <c r="E21" s="47">
        <v>405745.91999999998</v>
      </c>
      <c r="F21" s="48">
        <v>5367</v>
      </c>
    </row>
    <row r="22" spans="1:6" x14ac:dyDescent="0.2">
      <c r="A22" s="22" t="s">
        <v>148</v>
      </c>
      <c r="B22" s="45">
        <v>15</v>
      </c>
      <c r="C22" s="26">
        <v>-20655247.330000002</v>
      </c>
      <c r="D22" s="26">
        <f>D23+D24</f>
        <v>-29116463.450000003</v>
      </c>
      <c r="E22" s="26">
        <f>E23+E24</f>
        <v>8974158.4900000002</v>
      </c>
      <c r="F22" s="46">
        <f>F23+F24</f>
        <v>-3454</v>
      </c>
    </row>
    <row r="23" spans="1:6" x14ac:dyDescent="0.2">
      <c r="A23" s="22" t="s">
        <v>149</v>
      </c>
      <c r="B23" s="45">
        <v>16</v>
      </c>
      <c r="C23" s="47">
        <v>5454089.4299999997</v>
      </c>
      <c r="D23" s="47">
        <v>-3326322.69</v>
      </c>
      <c r="E23" s="47">
        <v>-2460674.69</v>
      </c>
      <c r="F23" s="48">
        <v>-3647</v>
      </c>
    </row>
    <row r="24" spans="1:6" x14ac:dyDescent="0.2">
      <c r="A24" s="22" t="s">
        <v>150</v>
      </c>
      <c r="B24" s="45">
        <v>17</v>
      </c>
      <c r="C24" s="47">
        <v>-26109336.760000002</v>
      </c>
      <c r="D24" s="47">
        <v>-25790140.760000002</v>
      </c>
      <c r="E24" s="47">
        <v>11434833.18</v>
      </c>
      <c r="F24" s="48">
        <v>193</v>
      </c>
    </row>
    <row r="25" spans="1:6" x14ac:dyDescent="0.2">
      <c r="A25" s="49" t="s">
        <v>151</v>
      </c>
      <c r="B25" s="45">
        <v>18</v>
      </c>
      <c r="C25" s="47"/>
      <c r="D25" s="47"/>
      <c r="E25" s="47"/>
      <c r="F25" s="48"/>
    </row>
    <row r="26" spans="1:6" x14ac:dyDescent="0.2">
      <c r="A26" s="22" t="s">
        <v>152</v>
      </c>
      <c r="B26" s="45">
        <v>19</v>
      </c>
      <c r="C26" s="47"/>
      <c r="D26" s="47"/>
      <c r="E26" s="47"/>
      <c r="F26" s="48"/>
    </row>
    <row r="27" spans="1:6" x14ac:dyDescent="0.2">
      <c r="A27" s="22" t="s">
        <v>153</v>
      </c>
      <c r="B27" s="45">
        <v>20</v>
      </c>
      <c r="C27" s="26">
        <v>-52550184.439999998</v>
      </c>
      <c r="D27" s="26">
        <f>D28+D29+D30+D31</f>
        <v>-31888304.199999999</v>
      </c>
      <c r="E27" s="26">
        <f>E28+E29+E30+E31</f>
        <v>-15586388.68</v>
      </c>
      <c r="F27" s="46">
        <f>F28+F29+F30+F31</f>
        <v>-63366</v>
      </c>
    </row>
    <row r="28" spans="1:6" x14ac:dyDescent="0.2">
      <c r="A28" s="22" t="s">
        <v>154</v>
      </c>
      <c r="B28" s="45">
        <v>21</v>
      </c>
      <c r="C28" s="47">
        <v>-31743721.859999999</v>
      </c>
      <c r="D28" s="47">
        <v>-18720120.449999999</v>
      </c>
      <c r="E28" s="47">
        <v>-9287453.2400000002</v>
      </c>
      <c r="F28" s="48">
        <v>-39438</v>
      </c>
    </row>
    <row r="29" spans="1:6" x14ac:dyDescent="0.2">
      <c r="A29" s="22" t="s">
        <v>155</v>
      </c>
      <c r="B29" s="45">
        <v>22</v>
      </c>
      <c r="C29" s="47">
        <v>450067.81</v>
      </c>
      <c r="D29" s="47">
        <v>15764.54</v>
      </c>
      <c r="E29" s="47">
        <v>-16708.95</v>
      </c>
      <c r="F29" s="48">
        <v>-1278</v>
      </c>
    </row>
    <row r="30" spans="1:6" x14ac:dyDescent="0.2">
      <c r="A30" s="22" t="s">
        <v>156</v>
      </c>
      <c r="B30" s="45">
        <v>23</v>
      </c>
      <c r="C30" s="47">
        <v>-21256530.390000001</v>
      </c>
      <c r="D30" s="47">
        <v>-13183948.289999999</v>
      </c>
      <c r="E30" s="47">
        <v>-6282226.4900000002</v>
      </c>
      <c r="F30" s="48">
        <v>-23989</v>
      </c>
    </row>
    <row r="31" spans="1:6" x14ac:dyDescent="0.2">
      <c r="A31" s="22" t="s">
        <v>157</v>
      </c>
      <c r="B31" s="45">
        <v>24</v>
      </c>
      <c r="C31" s="47"/>
      <c r="D31" s="47"/>
      <c r="E31" s="47"/>
      <c r="F31" s="48">
        <v>1339</v>
      </c>
    </row>
    <row r="32" spans="1:6" x14ac:dyDescent="0.2">
      <c r="A32" s="22" t="s">
        <v>158</v>
      </c>
      <c r="B32" s="45">
        <v>25</v>
      </c>
      <c r="C32" s="47">
        <v>-308142.92</v>
      </c>
      <c r="D32" s="47">
        <v>-246864.17</v>
      </c>
      <c r="E32" s="47">
        <v>-341339.27</v>
      </c>
      <c r="F32" s="48">
        <v>-379</v>
      </c>
    </row>
    <row r="33" spans="1:6" x14ac:dyDescent="0.2">
      <c r="A33" s="22" t="s">
        <v>159</v>
      </c>
      <c r="B33" s="45">
        <v>26</v>
      </c>
      <c r="C33" s="47"/>
      <c r="D33" s="47"/>
      <c r="E33" s="47"/>
      <c r="F33" s="48"/>
    </row>
    <row r="34" spans="1:6" x14ac:dyDescent="0.2">
      <c r="C34" s="57"/>
      <c r="D34" s="57"/>
      <c r="E34" s="57"/>
    </row>
    <row r="35" spans="1:6" x14ac:dyDescent="0.2">
      <c r="A35" s="19" t="s">
        <v>160</v>
      </c>
      <c r="C35" s="57"/>
      <c r="D35" s="57"/>
      <c r="E35" s="57"/>
    </row>
    <row r="36" spans="1:6" x14ac:dyDescent="0.2">
      <c r="A36" s="43" t="s">
        <v>18</v>
      </c>
      <c r="B36" s="44" t="s">
        <v>26</v>
      </c>
      <c r="C36" s="111" t="s">
        <v>130</v>
      </c>
      <c r="D36" s="111" t="str">
        <f>D7</f>
        <v>1-6/2016</v>
      </c>
      <c r="E36" s="111" t="s">
        <v>132</v>
      </c>
      <c r="F36" s="111" t="s">
        <v>133</v>
      </c>
    </row>
    <row r="37" spans="1:6" x14ac:dyDescent="0.2">
      <c r="A37" s="22" t="s">
        <v>161</v>
      </c>
      <c r="B37" s="45">
        <v>1</v>
      </c>
      <c r="C37" s="26">
        <v>-21502188.759999979</v>
      </c>
      <c r="D37" s="26">
        <f>D38+D45+D52+D53+D54+D61+D66+D67+D72+D76+D77+D78</f>
        <v>-24943700.129999992</v>
      </c>
      <c r="E37" s="26">
        <f>E38+E45+E52+E53+E54+E61+E66+E67+E72+E76+E77+E78</f>
        <v>4271112.5064536165</v>
      </c>
      <c r="F37" s="46">
        <f>F38+F45+F52+F53+F54+F61+F66+F67+F72+F76+F77+F78</f>
        <v>15050.424740000028</v>
      </c>
    </row>
    <row r="38" spans="1:6" x14ac:dyDescent="0.2">
      <c r="A38" s="22" t="s">
        <v>135</v>
      </c>
      <c r="B38" s="45">
        <v>2</v>
      </c>
      <c r="C38" s="26">
        <v>129113426.94000001</v>
      </c>
      <c r="D38" s="26">
        <f>D39+D42</f>
        <v>87134433.590000004</v>
      </c>
      <c r="E38" s="26">
        <f>E39+E42</f>
        <v>44264298.32</v>
      </c>
      <c r="F38" s="46">
        <f>F39+F43</f>
        <v>200887</v>
      </c>
    </row>
    <row r="39" spans="1:6" x14ac:dyDescent="0.2">
      <c r="A39" s="22" t="s">
        <v>136</v>
      </c>
      <c r="B39" s="45">
        <v>3</v>
      </c>
      <c r="C39" s="26">
        <v>127185915.93000001</v>
      </c>
      <c r="D39" s="26">
        <f>D40+D41</f>
        <v>85909852.980000004</v>
      </c>
      <c r="E39" s="26">
        <f>E40+E41</f>
        <v>43147549.68</v>
      </c>
      <c r="F39" s="46">
        <f>F40+F41</f>
        <v>199995</v>
      </c>
    </row>
    <row r="40" spans="1:6" x14ac:dyDescent="0.2">
      <c r="A40" s="22" t="s">
        <v>137</v>
      </c>
      <c r="B40" s="45">
        <v>4</v>
      </c>
      <c r="C40" s="47">
        <v>129039955.93000001</v>
      </c>
      <c r="D40" s="47">
        <v>87163892.980000004</v>
      </c>
      <c r="E40" s="47">
        <v>43747549.68</v>
      </c>
      <c r="F40" s="48">
        <v>201789</v>
      </c>
    </row>
    <row r="41" spans="1:6" x14ac:dyDescent="0.2">
      <c r="A41" s="22" t="s">
        <v>138</v>
      </c>
      <c r="B41" s="45">
        <v>5</v>
      </c>
      <c r="C41" s="47">
        <v>-1854040</v>
      </c>
      <c r="D41" s="47">
        <v>-1254040</v>
      </c>
      <c r="E41" s="47">
        <v>-600000</v>
      </c>
      <c r="F41" s="48">
        <v>-1794</v>
      </c>
    </row>
    <row r="42" spans="1:6" x14ac:dyDescent="0.2">
      <c r="A42" s="22" t="s">
        <v>139</v>
      </c>
      <c r="B42" s="45">
        <v>6</v>
      </c>
      <c r="C42" s="26">
        <v>1927511.01</v>
      </c>
      <c r="D42" s="26">
        <f>D43+D44</f>
        <v>1224580.6100000001</v>
      </c>
      <c r="E42" s="26">
        <f>E43+E44</f>
        <v>1116748.6399999999</v>
      </c>
      <c r="F42" s="46">
        <f>F43+F44</f>
        <v>892</v>
      </c>
    </row>
    <row r="43" spans="1:6" x14ac:dyDescent="0.2">
      <c r="A43" s="22" t="s">
        <v>140</v>
      </c>
      <c r="B43" s="45">
        <v>7</v>
      </c>
      <c r="C43" s="47">
        <v>1927511.01</v>
      </c>
      <c r="D43" s="47">
        <v>1224580.6100000001</v>
      </c>
      <c r="E43" s="47">
        <v>1116748.6399999999</v>
      </c>
      <c r="F43" s="48">
        <v>892</v>
      </c>
    </row>
    <row r="44" spans="1:6" x14ac:dyDescent="0.2">
      <c r="A44" s="22" t="s">
        <v>141</v>
      </c>
      <c r="B44" s="45">
        <v>8</v>
      </c>
      <c r="C44" s="47"/>
      <c r="D44" s="47"/>
      <c r="E44" s="47"/>
      <c r="F44" s="48"/>
    </row>
    <row r="45" spans="1:6" x14ac:dyDescent="0.2">
      <c r="A45" s="22" t="s">
        <v>162</v>
      </c>
      <c r="B45" s="45">
        <v>9</v>
      </c>
      <c r="C45" s="26">
        <v>41494457.259999998</v>
      </c>
      <c r="D45" s="26">
        <f>D46+D47+D50+D51</f>
        <v>27847548.23</v>
      </c>
      <c r="E45" s="26">
        <f>E46+E47+E50+E51</f>
        <v>13830332.68</v>
      </c>
      <c r="F45" s="46">
        <f>F46+F47+F50+F51</f>
        <v>68957</v>
      </c>
    </row>
    <row r="46" spans="1:6" x14ac:dyDescent="0.2">
      <c r="A46" s="22" t="s">
        <v>163</v>
      </c>
      <c r="B46" s="45">
        <v>10</v>
      </c>
      <c r="C46" s="47"/>
      <c r="D46" s="47"/>
      <c r="E46" s="47"/>
      <c r="F46" s="48"/>
    </row>
    <row r="47" spans="1:6" x14ac:dyDescent="0.2">
      <c r="A47" s="22" t="s">
        <v>164</v>
      </c>
      <c r="B47" s="45">
        <v>11</v>
      </c>
      <c r="C47" s="26">
        <v>41488635.640000001</v>
      </c>
      <c r="D47" s="26">
        <f>D48+D49</f>
        <v>27847548.23</v>
      </c>
      <c r="E47" s="26">
        <f>E48+E49</f>
        <v>13830332.68</v>
      </c>
      <c r="F47" s="46">
        <f>F48+F49</f>
        <v>68957</v>
      </c>
    </row>
    <row r="48" spans="1:6" x14ac:dyDescent="0.2">
      <c r="A48" s="22" t="s">
        <v>165</v>
      </c>
      <c r="B48" s="45">
        <v>12</v>
      </c>
      <c r="C48" s="47"/>
      <c r="D48" s="47"/>
      <c r="E48" s="47"/>
      <c r="F48" s="48"/>
    </row>
    <row r="49" spans="1:6" x14ac:dyDescent="0.2">
      <c r="A49" s="22" t="s">
        <v>166</v>
      </c>
      <c r="B49" s="45">
        <v>13</v>
      </c>
      <c r="C49" s="47">
        <v>41488635.640000001</v>
      </c>
      <c r="D49" s="47">
        <v>27847548.23</v>
      </c>
      <c r="E49" s="47">
        <v>13830332.68</v>
      </c>
      <c r="F49" s="48">
        <v>68957</v>
      </c>
    </row>
    <row r="50" spans="1:6" x14ac:dyDescent="0.2">
      <c r="A50" s="22" t="s">
        <v>167</v>
      </c>
      <c r="B50" s="45">
        <v>14</v>
      </c>
      <c r="C50" s="47"/>
      <c r="D50" s="47"/>
      <c r="E50" s="47"/>
      <c r="F50" s="48"/>
    </row>
    <row r="51" spans="1:6" x14ac:dyDescent="0.2">
      <c r="A51" s="22" t="s">
        <v>168</v>
      </c>
      <c r="B51" s="45">
        <v>15</v>
      </c>
      <c r="C51" s="47">
        <v>5821.62</v>
      </c>
      <c r="D51" s="47"/>
      <c r="E51" s="47"/>
      <c r="F51" s="48"/>
    </row>
    <row r="52" spans="1:6" x14ac:dyDescent="0.2">
      <c r="A52" s="22" t="s">
        <v>169</v>
      </c>
      <c r="B52" s="45">
        <v>16</v>
      </c>
      <c r="C52" s="47">
        <v>8215639</v>
      </c>
      <c r="D52" s="47">
        <v>2336079.36</v>
      </c>
      <c r="E52" s="47">
        <v>921564.61</v>
      </c>
      <c r="F52" s="48">
        <v>5776</v>
      </c>
    </row>
    <row r="53" spans="1:6" x14ac:dyDescent="0.2">
      <c r="A53" s="22" t="s">
        <v>143</v>
      </c>
      <c r="B53" s="45">
        <v>17</v>
      </c>
      <c r="C53" s="47">
        <v>619810.65</v>
      </c>
      <c r="D53" s="47">
        <v>513550.23</v>
      </c>
      <c r="E53" s="47">
        <v>473356.9</v>
      </c>
      <c r="F53" s="48">
        <v>2094.9273899999998</v>
      </c>
    </row>
    <row r="54" spans="1:6" x14ac:dyDescent="0.2">
      <c r="A54" s="22" t="s">
        <v>144</v>
      </c>
      <c r="B54" s="45">
        <v>18</v>
      </c>
      <c r="C54" s="26">
        <v>-155099658</v>
      </c>
      <c r="D54" s="26">
        <f>D55+D58</f>
        <v>-120595489</v>
      </c>
      <c r="E54" s="26">
        <f>E55+E58</f>
        <v>-43352136</v>
      </c>
      <c r="F54" s="46">
        <f>F55+F58</f>
        <v>-224075</v>
      </c>
    </row>
    <row r="55" spans="1:6" x14ac:dyDescent="0.2">
      <c r="A55" s="22" t="s">
        <v>145</v>
      </c>
      <c r="B55" s="45">
        <v>19</v>
      </c>
      <c r="C55" s="26">
        <v>-157173743</v>
      </c>
      <c r="D55" s="26">
        <f>D56+D57</f>
        <v>-120124392</v>
      </c>
      <c r="E55" s="26">
        <f>E56+E57</f>
        <v>-44309497</v>
      </c>
      <c r="F55" s="46">
        <f>F56+F57</f>
        <v>-222613</v>
      </c>
    </row>
    <row r="56" spans="1:6" x14ac:dyDescent="0.2">
      <c r="A56" s="22" t="s">
        <v>146</v>
      </c>
      <c r="B56" s="45">
        <v>20</v>
      </c>
      <c r="C56" s="47">
        <v>-157194758</v>
      </c>
      <c r="D56" s="47">
        <v>-120124392</v>
      </c>
      <c r="E56" s="47">
        <v>-44309497</v>
      </c>
      <c r="F56" s="48">
        <v>-223168</v>
      </c>
    </row>
    <row r="57" spans="1:6" x14ac:dyDescent="0.2">
      <c r="A57" s="22" t="s">
        <v>147</v>
      </c>
      <c r="B57" s="45">
        <v>21</v>
      </c>
      <c r="C57" s="47">
        <v>21015</v>
      </c>
      <c r="D57" s="47"/>
      <c r="E57" s="47"/>
      <c r="F57" s="48">
        <v>555</v>
      </c>
    </row>
    <row r="58" spans="1:6" x14ac:dyDescent="0.2">
      <c r="A58" s="22" t="s">
        <v>148</v>
      </c>
      <c r="B58" s="45">
        <v>22</v>
      </c>
      <c r="C58" s="26">
        <v>2074085</v>
      </c>
      <c r="D58" s="26">
        <f>D59+D60</f>
        <v>-471097</v>
      </c>
      <c r="E58" s="26">
        <f>E59+E60</f>
        <v>957361</v>
      </c>
      <c r="F58" s="46">
        <f>F59+F60</f>
        <v>-1462</v>
      </c>
    </row>
    <row r="59" spans="1:6" x14ac:dyDescent="0.2">
      <c r="A59" s="22" t="s">
        <v>149</v>
      </c>
      <c r="B59" s="45">
        <v>23</v>
      </c>
      <c r="C59" s="47">
        <v>2553016</v>
      </c>
      <c r="D59" s="47">
        <v>-455097</v>
      </c>
      <c r="E59" s="47">
        <v>957361</v>
      </c>
      <c r="F59" s="48">
        <v>-1498</v>
      </c>
    </row>
    <row r="60" spans="1:6" x14ac:dyDescent="0.2">
      <c r="A60" s="22" t="s">
        <v>150</v>
      </c>
      <c r="B60" s="45">
        <v>24</v>
      </c>
      <c r="C60" s="47">
        <v>-478931</v>
      </c>
      <c r="D60" s="47">
        <v>-16000</v>
      </c>
      <c r="E60" s="47"/>
      <c r="F60" s="48">
        <v>36</v>
      </c>
    </row>
    <row r="61" spans="1:6" x14ac:dyDescent="0.2">
      <c r="A61" s="22" t="s">
        <v>151</v>
      </c>
      <c r="B61" s="45">
        <v>25</v>
      </c>
      <c r="C61" s="26">
        <v>4042668.5</v>
      </c>
      <c r="D61" s="26">
        <f>D62+D65</f>
        <v>13465228.16</v>
      </c>
      <c r="E61" s="26">
        <f>E62+E65</f>
        <v>7429409.8300000001</v>
      </c>
      <c r="F61" s="46">
        <f>F62+F65</f>
        <v>41489</v>
      </c>
    </row>
    <row r="62" spans="1:6" x14ac:dyDescent="0.2">
      <c r="A62" s="22" t="s">
        <v>170</v>
      </c>
      <c r="B62" s="45">
        <v>26</v>
      </c>
      <c r="C62" s="26">
        <v>4655531.55</v>
      </c>
      <c r="D62" s="26">
        <f>D63+D64</f>
        <v>7677846.7699999996</v>
      </c>
      <c r="E62" s="26">
        <f>E63+E64</f>
        <v>7990239.8399999999</v>
      </c>
      <c r="F62" s="46">
        <f>F63+F64</f>
        <v>10822</v>
      </c>
    </row>
    <row r="63" spans="1:6" x14ac:dyDescent="0.2">
      <c r="A63" s="22" t="s">
        <v>171</v>
      </c>
      <c r="B63" s="45">
        <v>27</v>
      </c>
      <c r="C63" s="47">
        <v>4655531.55</v>
      </c>
      <c r="D63" s="47">
        <v>7677846.7699999996</v>
      </c>
      <c r="E63" s="47">
        <v>7990239.8399999999</v>
      </c>
      <c r="F63" s="48">
        <v>10822</v>
      </c>
    </row>
    <row r="64" spans="1:6" x14ac:dyDescent="0.2">
      <c r="A64" s="22" t="s">
        <v>172</v>
      </c>
      <c r="B64" s="45">
        <v>28</v>
      </c>
      <c r="C64" s="47"/>
      <c r="D64" s="47"/>
      <c r="E64" s="47"/>
      <c r="F64" s="48"/>
    </row>
    <row r="65" spans="1:6" x14ac:dyDescent="0.2">
      <c r="A65" s="22" t="s">
        <v>173</v>
      </c>
      <c r="B65" s="45">
        <v>29</v>
      </c>
      <c r="C65" s="47">
        <v>-612863.05000000005</v>
      </c>
      <c r="D65" s="47">
        <v>5787381.3899999997</v>
      </c>
      <c r="E65" s="47">
        <v>-560830.01</v>
      </c>
      <c r="F65" s="48">
        <v>30667</v>
      </c>
    </row>
    <row r="66" spans="1:6" x14ac:dyDescent="0.2">
      <c r="A66" s="22" t="s">
        <v>152</v>
      </c>
      <c r="B66" s="45">
        <v>30</v>
      </c>
      <c r="C66" s="47">
        <v>-130122.69</v>
      </c>
      <c r="D66" s="47">
        <v>-294376.69</v>
      </c>
      <c r="E66" s="47">
        <v>-1017726.11</v>
      </c>
      <c r="F66" s="48">
        <v>-620</v>
      </c>
    </row>
    <row r="67" spans="1:6" x14ac:dyDescent="0.2">
      <c r="A67" s="22" t="s">
        <v>153</v>
      </c>
      <c r="B67" s="45">
        <v>31</v>
      </c>
      <c r="C67" s="26">
        <v>-38273332.780000001</v>
      </c>
      <c r="D67" s="26">
        <f>D68+D69+D70+D71</f>
        <v>-26895714.840000004</v>
      </c>
      <c r="E67" s="26">
        <f>E68+E69+E70+E71</f>
        <v>-13609030.57</v>
      </c>
      <c r="F67" s="46">
        <f>F68+F69+F70+F71</f>
        <v>-60284</v>
      </c>
    </row>
    <row r="68" spans="1:6" x14ac:dyDescent="0.2">
      <c r="A68" s="22" t="s">
        <v>154</v>
      </c>
      <c r="B68" s="45">
        <v>32</v>
      </c>
      <c r="C68" s="47">
        <v>-9312646.0299999993</v>
      </c>
      <c r="D68" s="47">
        <v>-6600336.4800000004</v>
      </c>
      <c r="E68" s="47">
        <v>-3065397.24</v>
      </c>
      <c r="F68" s="48">
        <v>-13041</v>
      </c>
    </row>
    <row r="69" spans="1:6" x14ac:dyDescent="0.2">
      <c r="A69" s="22" t="s">
        <v>155</v>
      </c>
      <c r="B69" s="45">
        <v>33</v>
      </c>
      <c r="C69" s="47">
        <v>-3265329.58</v>
      </c>
      <c r="D69" s="47">
        <v>-2527067.69</v>
      </c>
      <c r="E69" s="47">
        <v>-1722631.5</v>
      </c>
      <c r="F69" s="48">
        <v>-13145</v>
      </c>
    </row>
    <row r="70" spans="1:6" x14ac:dyDescent="0.2">
      <c r="A70" s="22" t="s">
        <v>156</v>
      </c>
      <c r="B70" s="45">
        <v>34</v>
      </c>
      <c r="C70" s="47">
        <v>-25695357.170000002</v>
      </c>
      <c r="D70" s="47">
        <v>-17768310.670000002</v>
      </c>
      <c r="E70" s="47">
        <v>-8821001.8300000001</v>
      </c>
      <c r="F70" s="48">
        <v>-34620</v>
      </c>
    </row>
    <row r="71" spans="1:6" x14ac:dyDescent="0.2">
      <c r="A71" s="22" t="s">
        <v>157</v>
      </c>
      <c r="B71" s="45">
        <v>35</v>
      </c>
      <c r="C71" s="47"/>
      <c r="D71" s="47"/>
      <c r="E71" s="47"/>
      <c r="F71" s="48">
        <v>522</v>
      </c>
    </row>
    <row r="72" spans="1:6" x14ac:dyDescent="0.2">
      <c r="A72" s="22" t="s">
        <v>174</v>
      </c>
      <c r="B72" s="45">
        <v>36</v>
      </c>
      <c r="C72" s="26">
        <v>-828894.12</v>
      </c>
      <c r="D72" s="26">
        <f>D73+D74+D75</f>
        <v>-621358.12</v>
      </c>
      <c r="E72" s="26">
        <f>E73+E74+E75</f>
        <v>-312834.26</v>
      </c>
      <c r="F72" s="46">
        <f>F73+F74+F75</f>
        <v>-9453</v>
      </c>
    </row>
    <row r="73" spans="1:6" x14ac:dyDescent="0.2">
      <c r="A73" s="22" t="s">
        <v>175</v>
      </c>
      <c r="B73" s="45">
        <v>37</v>
      </c>
      <c r="C73" s="47">
        <v>-828894.12</v>
      </c>
      <c r="D73" s="47">
        <v>-621358.12</v>
      </c>
      <c r="E73" s="47">
        <v>-312834.26</v>
      </c>
      <c r="F73" s="48">
        <v>-1465</v>
      </c>
    </row>
    <row r="74" spans="1:6" x14ac:dyDescent="0.2">
      <c r="A74" s="22" t="s">
        <v>176</v>
      </c>
      <c r="B74" s="45">
        <v>38</v>
      </c>
      <c r="C74" s="47"/>
      <c r="D74" s="47"/>
      <c r="E74" s="47"/>
      <c r="F74" s="48"/>
    </row>
    <row r="75" spans="1:6" x14ac:dyDescent="0.2">
      <c r="A75" s="22" t="s">
        <v>177</v>
      </c>
      <c r="B75" s="45">
        <v>39</v>
      </c>
      <c r="C75" s="47"/>
      <c r="D75" s="47"/>
      <c r="E75" s="47"/>
      <c r="F75" s="48">
        <v>-7988</v>
      </c>
    </row>
    <row r="76" spans="1:6" x14ac:dyDescent="0.2">
      <c r="A76" s="22" t="s">
        <v>178</v>
      </c>
      <c r="B76" s="45">
        <v>40</v>
      </c>
      <c r="C76" s="47">
        <v>-8859615.7100000009</v>
      </c>
      <c r="D76" s="47">
        <v>-8356851.3899999997</v>
      </c>
      <c r="E76" s="47">
        <v>-5446995.8799999999</v>
      </c>
      <c r="F76" s="48">
        <v>-909</v>
      </c>
    </row>
    <row r="77" spans="1:6" x14ac:dyDescent="0.2">
      <c r="A77" s="22" t="s">
        <v>158</v>
      </c>
      <c r="B77" s="45">
        <v>41</v>
      </c>
      <c r="C77" s="47">
        <v>1927360.19</v>
      </c>
      <c r="D77" s="47">
        <v>1358638.86</v>
      </c>
      <c r="E77" s="47">
        <v>671604.65</v>
      </c>
      <c r="F77" s="48">
        <v>2375.4973500000001</v>
      </c>
    </row>
    <row r="78" spans="1:6" x14ac:dyDescent="0.2">
      <c r="A78" s="22" t="s">
        <v>179</v>
      </c>
      <c r="B78" s="45">
        <v>42</v>
      </c>
      <c r="C78" s="26">
        <v>-3723928</v>
      </c>
      <c r="D78" s="26">
        <f>-D93</f>
        <v>-835388.52</v>
      </c>
      <c r="E78" s="26">
        <v>419268.33645362</v>
      </c>
      <c r="F78" s="46">
        <v>-11188</v>
      </c>
    </row>
    <row r="79" spans="1:6" x14ac:dyDescent="0.2">
      <c r="C79" s="57"/>
      <c r="D79" s="57"/>
      <c r="E79" s="57"/>
    </row>
    <row r="80" spans="1:6" x14ac:dyDescent="0.2">
      <c r="A80" s="19" t="s">
        <v>180</v>
      </c>
      <c r="C80" s="57"/>
      <c r="D80" s="57"/>
      <c r="E80" s="57"/>
    </row>
    <row r="81" spans="1:6" x14ac:dyDescent="0.2">
      <c r="A81" s="43" t="s">
        <v>18</v>
      </c>
      <c r="B81" s="44" t="s">
        <v>26</v>
      </c>
      <c r="C81" s="111" t="str">
        <f>C36</f>
        <v>1-9/2016</v>
      </c>
      <c r="D81" s="111" t="str">
        <f>D36</f>
        <v>1-6/2016</v>
      </c>
      <c r="E81" s="111" t="s">
        <v>132</v>
      </c>
      <c r="F81" s="111" t="s">
        <v>133</v>
      </c>
    </row>
    <row r="82" spans="1:6" x14ac:dyDescent="0.2">
      <c r="A82" s="22" t="s">
        <v>181</v>
      </c>
      <c r="B82" s="45">
        <v>1</v>
      </c>
      <c r="C82" s="26">
        <v>622362.86000002897</v>
      </c>
      <c r="D82" s="26">
        <f>D83+D102+D105+D106</f>
        <v>-17842677.57</v>
      </c>
      <c r="E82" s="26">
        <f>E83+E102+E105+E106</f>
        <v>9928755.5171499923</v>
      </c>
      <c r="F82" s="46">
        <f>F83+F102+F105+F106</f>
        <v>25310.424740000031</v>
      </c>
    </row>
    <row r="83" spans="1:6" x14ac:dyDescent="0.2">
      <c r="A83" s="22" t="s">
        <v>182</v>
      </c>
      <c r="B83" s="45">
        <v>2</v>
      </c>
      <c r="C83" s="26">
        <v>630762.86000002897</v>
      </c>
      <c r="D83" s="26">
        <f>D84+D85+D86+D93+D94+D98+D99+D100+D101</f>
        <v>-17838477.57</v>
      </c>
      <c r="E83" s="26">
        <f>E84+E85+E86+E93+E94+E98+E99+E100+E101</f>
        <v>9928755.5171499923</v>
      </c>
      <c r="F83" s="46">
        <f>F84+F85+F86+F93+F94+F98+F99+F100+F101</f>
        <v>25434.424740000031</v>
      </c>
    </row>
    <row r="84" spans="1:6" x14ac:dyDescent="0.2">
      <c r="A84" s="22" t="s">
        <v>134</v>
      </c>
      <c r="B84" s="45">
        <v>3</v>
      </c>
      <c r="C84" s="26">
        <v>21031000.710000008</v>
      </c>
      <c r="D84" s="26">
        <f>D8</f>
        <v>6708646.3099999931</v>
      </c>
      <c r="E84" s="26">
        <f>E8</f>
        <v>10027912.278469864</v>
      </c>
      <c r="F84" s="46">
        <f>F8</f>
        <v>10654</v>
      </c>
    </row>
    <row r="85" spans="1:6" x14ac:dyDescent="0.2">
      <c r="A85" s="22" t="s">
        <v>161</v>
      </c>
      <c r="B85" s="45">
        <v>4</v>
      </c>
      <c r="C85" s="26">
        <v>-21502188.759999979</v>
      </c>
      <c r="D85" s="26">
        <f>D37</f>
        <v>-24943700.129999992</v>
      </c>
      <c r="E85" s="26">
        <f>E37</f>
        <v>4271112.5064536165</v>
      </c>
      <c r="F85" s="46">
        <f>F37</f>
        <v>15050.424740000028</v>
      </c>
    </row>
    <row r="86" spans="1:6" x14ac:dyDescent="0.2">
      <c r="A86" s="22" t="s">
        <v>162</v>
      </c>
      <c r="B86" s="45">
        <v>5</v>
      </c>
      <c r="C86" s="26">
        <v>0</v>
      </c>
      <c r="D86" s="26">
        <f>D87+D88+D91+D92</f>
        <v>0</v>
      </c>
      <c r="E86" s="26">
        <f>E87+E88+E91+E92</f>
        <v>0</v>
      </c>
      <c r="F86" s="46"/>
    </row>
    <row r="87" spans="1:6" x14ac:dyDescent="0.2">
      <c r="A87" s="22" t="s">
        <v>163</v>
      </c>
      <c r="B87" s="45">
        <v>6</v>
      </c>
      <c r="C87" s="47"/>
      <c r="D87" s="47"/>
      <c r="E87" s="47"/>
      <c r="F87" s="48"/>
    </row>
    <row r="88" spans="1:6" x14ac:dyDescent="0.2">
      <c r="A88" s="22" t="s">
        <v>164</v>
      </c>
      <c r="B88" s="45">
        <v>7</v>
      </c>
      <c r="C88" s="26">
        <v>0</v>
      </c>
      <c r="D88" s="26">
        <f>D89+D90</f>
        <v>0</v>
      </c>
      <c r="E88" s="26">
        <f>E89+E90</f>
        <v>0</v>
      </c>
      <c r="F88" s="46"/>
    </row>
    <row r="89" spans="1:6" x14ac:dyDescent="0.2">
      <c r="A89" s="22" t="s">
        <v>165</v>
      </c>
      <c r="B89" s="45">
        <v>8</v>
      </c>
      <c r="C89" s="47"/>
      <c r="D89" s="47"/>
      <c r="E89" s="47"/>
      <c r="F89" s="48"/>
    </row>
    <row r="90" spans="1:6" x14ac:dyDescent="0.2">
      <c r="A90" s="22" t="s">
        <v>166</v>
      </c>
      <c r="B90" s="45">
        <v>9</v>
      </c>
      <c r="C90" s="47"/>
      <c r="D90" s="47"/>
      <c r="E90" s="47"/>
      <c r="F90" s="48"/>
    </row>
    <row r="91" spans="1:6" x14ac:dyDescent="0.2">
      <c r="A91" s="22" t="s">
        <v>167</v>
      </c>
      <c r="B91" s="45">
        <v>10</v>
      </c>
      <c r="C91" s="47"/>
      <c r="D91" s="47"/>
      <c r="E91" s="47"/>
      <c r="F91" s="48"/>
    </row>
    <row r="92" spans="1:6" x14ac:dyDescent="0.2">
      <c r="A92" s="22" t="s">
        <v>168</v>
      </c>
      <c r="B92" s="45">
        <v>11</v>
      </c>
      <c r="C92" s="47"/>
      <c r="D92" s="47"/>
      <c r="E92" s="47"/>
      <c r="F92" s="48"/>
    </row>
    <row r="93" spans="1:6" x14ac:dyDescent="0.2">
      <c r="A93" s="22" t="s">
        <v>183</v>
      </c>
      <c r="B93" s="45">
        <v>12</v>
      </c>
      <c r="C93" s="47">
        <v>3723928</v>
      </c>
      <c r="D93" s="47">
        <v>835388.52</v>
      </c>
      <c r="E93" s="47">
        <v>-419268.33645362034</v>
      </c>
      <c r="F93" s="48">
        <v>11188</v>
      </c>
    </row>
    <row r="94" spans="1:6" x14ac:dyDescent="0.2">
      <c r="A94" s="22" t="s">
        <v>174</v>
      </c>
      <c r="B94" s="45">
        <v>13</v>
      </c>
      <c r="C94" s="26">
        <v>0</v>
      </c>
      <c r="D94" s="26">
        <f>D95+D96+D97</f>
        <v>0</v>
      </c>
      <c r="E94" s="26">
        <f>E95+E96+E97</f>
        <v>0</v>
      </c>
      <c r="F94" s="46"/>
    </row>
    <row r="95" spans="1:6" x14ac:dyDescent="0.2">
      <c r="A95" s="22" t="s">
        <v>175</v>
      </c>
      <c r="B95" s="45">
        <v>14</v>
      </c>
      <c r="C95" s="47"/>
      <c r="D95" s="47"/>
      <c r="E95" s="47"/>
      <c r="F95" s="48"/>
    </row>
    <row r="96" spans="1:6" x14ac:dyDescent="0.2">
      <c r="A96" s="22" t="s">
        <v>176</v>
      </c>
      <c r="B96" s="45">
        <v>15</v>
      </c>
      <c r="C96" s="47"/>
      <c r="D96" s="47"/>
      <c r="E96" s="47"/>
      <c r="F96" s="48"/>
    </row>
    <row r="97" spans="1:6" x14ac:dyDescent="0.2">
      <c r="A97" s="22" t="s">
        <v>177</v>
      </c>
      <c r="B97" s="45">
        <v>16</v>
      </c>
      <c r="C97" s="47"/>
      <c r="D97" s="47"/>
      <c r="E97" s="47"/>
      <c r="F97" s="48"/>
    </row>
    <row r="98" spans="1:6" x14ac:dyDescent="0.2">
      <c r="A98" s="22" t="s">
        <v>184</v>
      </c>
      <c r="B98" s="45">
        <v>17</v>
      </c>
      <c r="C98" s="47">
        <v>-2917472</v>
      </c>
      <c r="D98" s="47">
        <v>-1983674.18</v>
      </c>
      <c r="E98" s="47">
        <v>-1068648.4213198689</v>
      </c>
      <c r="F98" s="48">
        <v>-5848</v>
      </c>
    </row>
    <row r="99" spans="1:6" x14ac:dyDescent="0.2">
      <c r="A99" s="22" t="s">
        <v>185</v>
      </c>
      <c r="B99" s="45">
        <v>18</v>
      </c>
      <c r="C99" s="47">
        <v>625616.24</v>
      </c>
      <c r="D99" s="47">
        <v>458053.95</v>
      </c>
      <c r="E99" s="47">
        <v>333578.38</v>
      </c>
      <c r="F99" s="48">
        <v>1527</v>
      </c>
    </row>
    <row r="100" spans="1:6" x14ac:dyDescent="0.2">
      <c r="A100" s="22" t="s">
        <v>186</v>
      </c>
      <c r="B100" s="45">
        <v>19</v>
      </c>
      <c r="C100" s="47">
        <v>-393022.14</v>
      </c>
      <c r="D100" s="47">
        <v>-331141.48</v>
      </c>
      <c r="E100" s="47">
        <v>-285111.56</v>
      </c>
      <c r="F100" s="48">
        <v>-1033</v>
      </c>
    </row>
    <row r="101" spans="1:6" x14ac:dyDescent="0.2">
      <c r="A101" s="22" t="s">
        <v>187</v>
      </c>
      <c r="B101" s="45">
        <v>20</v>
      </c>
      <c r="C101" s="47">
        <v>62900.81</v>
      </c>
      <c r="D101" s="47">
        <v>1417949.44</v>
      </c>
      <c r="E101" s="47">
        <v>-2930819.33</v>
      </c>
      <c r="F101" s="48">
        <v>-6104</v>
      </c>
    </row>
    <row r="102" spans="1:6" x14ac:dyDescent="0.2">
      <c r="A102" s="22" t="s">
        <v>188</v>
      </c>
      <c r="B102" s="45">
        <v>21</v>
      </c>
      <c r="C102" s="26">
        <v>0</v>
      </c>
      <c r="D102" s="26">
        <f>D103+D104</f>
        <v>0</v>
      </c>
      <c r="E102" s="26">
        <f>E103+E104</f>
        <v>0</v>
      </c>
      <c r="F102" s="46"/>
    </row>
    <row r="103" spans="1:6" x14ac:dyDescent="0.2">
      <c r="A103" s="22" t="s">
        <v>189</v>
      </c>
      <c r="B103" s="45">
        <v>22</v>
      </c>
      <c r="C103" s="47"/>
      <c r="D103" s="47"/>
      <c r="E103" s="47"/>
      <c r="F103" s="48"/>
    </row>
    <row r="104" spans="1:6" x14ac:dyDescent="0.2">
      <c r="A104" s="22" t="s">
        <v>190</v>
      </c>
      <c r="B104" s="45">
        <v>23</v>
      </c>
      <c r="C104" s="47"/>
      <c r="D104" s="47"/>
      <c r="E104" s="47"/>
      <c r="F104" s="48"/>
    </row>
    <row r="105" spans="1:6" x14ac:dyDescent="0.2">
      <c r="A105" s="22" t="s">
        <v>191</v>
      </c>
      <c r="B105" s="45">
        <v>24</v>
      </c>
      <c r="C105" s="47"/>
      <c r="D105" s="47"/>
      <c r="E105" s="47"/>
      <c r="F105" s="48"/>
    </row>
    <row r="106" spans="1:6" x14ac:dyDescent="0.2">
      <c r="A106" s="22" t="s">
        <v>192</v>
      </c>
      <c r="B106" s="45">
        <v>25</v>
      </c>
      <c r="C106" s="47">
        <v>-8400</v>
      </c>
      <c r="D106" s="47">
        <v>-4200</v>
      </c>
      <c r="E106" s="47"/>
      <c r="F106" s="48">
        <v>-124</v>
      </c>
    </row>
    <row r="108" spans="1:6" x14ac:dyDescent="0.2">
      <c r="A108" s="50"/>
      <c r="B108" s="51"/>
      <c r="C108" s="51"/>
      <c r="D108" s="51"/>
      <c r="E108" s="51"/>
    </row>
  </sheetData>
  <pageMargins left="0.70866141732283472" right="0.70866141732283472" top="1.0629921259842521" bottom="0.74803149606299213" header="0.31496062992125984" footer="0.31496062992125984"/>
  <pageSetup paperSize="9" scale="79" fitToHeight="0" orientation="portrait" r:id="rId1"/>
  <headerFooter alignWithMargins="0">
    <oddHeader>&amp;L&amp;G</oddHeader>
    <oddFooter>&amp;LPříloha č. 4 - Výkaz zisku a ztráty pojišťovny</oddFooter>
  </headerFooter>
  <rowBreaks count="2" manualBreakCount="2">
    <brk id="34" max="16383" man="1"/>
    <brk id="7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3"/>
  <sheetViews>
    <sheetView workbookViewId="0"/>
  </sheetViews>
  <sheetFormatPr defaultColWidth="9.140625" defaultRowHeight="12.75" x14ac:dyDescent="0.2"/>
  <cols>
    <col min="1" max="1" width="50" style="57" customWidth="1"/>
    <col min="2" max="3" width="12.7109375" style="57" customWidth="1"/>
    <col min="4" max="7" width="11.5703125" style="57" customWidth="1"/>
    <col min="8" max="9" width="9.140625" style="57"/>
    <col min="10" max="10" width="12.7109375" style="57" bestFit="1" customWidth="1"/>
    <col min="11" max="16384" width="9.140625" style="57"/>
  </cols>
  <sheetData>
    <row r="1" spans="1:13" ht="15" x14ac:dyDescent="0.25">
      <c r="A1" s="52" t="s">
        <v>0</v>
      </c>
      <c r="B1" s="53"/>
      <c r="C1" s="53"/>
      <c r="D1" s="54"/>
      <c r="E1" s="54"/>
      <c r="F1" s="54"/>
      <c r="G1" s="55"/>
      <c r="H1" s="56"/>
      <c r="I1" s="56"/>
      <c r="J1" s="56"/>
      <c r="K1" s="56"/>
    </row>
    <row r="2" spans="1:13" ht="13.5" thickBot="1" x14ac:dyDescent="0.25">
      <c r="A2" s="53"/>
      <c r="B2" s="53"/>
      <c r="C2" s="53"/>
      <c r="D2" s="54"/>
      <c r="E2" s="1"/>
      <c r="F2" s="58"/>
      <c r="G2" s="54"/>
      <c r="H2" s="56"/>
      <c r="I2" s="56"/>
      <c r="J2" s="56"/>
      <c r="K2" s="56"/>
      <c r="L2" s="56"/>
      <c r="M2" s="56"/>
    </row>
    <row r="3" spans="1:13" ht="27" customHeight="1" thickBot="1" x14ac:dyDescent="0.25">
      <c r="A3" s="59" t="s">
        <v>1</v>
      </c>
      <c r="B3" s="60" t="s">
        <v>2</v>
      </c>
      <c r="C3" s="61" t="s">
        <v>3</v>
      </c>
      <c r="D3" s="54"/>
      <c r="E3" s="1"/>
      <c r="F3" s="58"/>
      <c r="G3" s="54"/>
      <c r="H3" s="62"/>
    </row>
    <row r="4" spans="1:13" x14ac:dyDescent="0.2">
      <c r="A4" s="63" t="s">
        <v>4</v>
      </c>
      <c r="B4" s="64">
        <f>'[4]13'!$C$7/1000</f>
        <v>237621</v>
      </c>
      <c r="C4" s="65">
        <f>'[4]13'!$D$7/1000</f>
        <v>195298</v>
      </c>
      <c r="D4" s="66"/>
      <c r="E4" s="2"/>
      <c r="F4" s="67"/>
      <c r="G4" s="53"/>
      <c r="H4" s="68"/>
    </row>
    <row r="5" spans="1:13" x14ac:dyDescent="0.2">
      <c r="A5" s="63" t="s">
        <v>5</v>
      </c>
      <c r="B5" s="64">
        <f>'[4]13'!$C$6/1000</f>
        <v>19447.876800000002</v>
      </c>
      <c r="C5" s="65">
        <f>'[4]13'!$D$6/1000</f>
        <v>49625</v>
      </c>
      <c r="D5" s="66"/>
      <c r="E5" s="2"/>
      <c r="F5" s="67"/>
      <c r="G5" s="66"/>
    </row>
    <row r="6" spans="1:13" x14ac:dyDescent="0.2">
      <c r="A6" s="69" t="s">
        <v>6</v>
      </c>
      <c r="B6" s="70">
        <v>120000</v>
      </c>
      <c r="C6" s="65">
        <v>120000</v>
      </c>
      <c r="D6" s="66"/>
      <c r="E6" s="66"/>
      <c r="F6" s="66"/>
      <c r="G6" s="66"/>
    </row>
    <row r="7" spans="1:13" x14ac:dyDescent="0.2">
      <c r="A7" s="69" t="s">
        <v>7</v>
      </c>
      <c r="B7" s="3">
        <f>B4/B5</f>
        <v>12.218351774009591</v>
      </c>
      <c r="C7" s="4">
        <f>C4/C5</f>
        <v>3.9354760705289671</v>
      </c>
      <c r="D7" s="66"/>
      <c r="E7" s="66"/>
      <c r="F7" s="66"/>
      <c r="G7" s="66"/>
    </row>
    <row r="8" spans="1:13" ht="13.5" thickBot="1" x14ac:dyDescent="0.25">
      <c r="A8" s="71" t="s">
        <v>8</v>
      </c>
      <c r="B8" s="5">
        <f>B6/B4</f>
        <v>0.50500587069324676</v>
      </c>
      <c r="C8" s="6">
        <f>C6/C4</f>
        <v>0.61444561644256468</v>
      </c>
      <c r="D8" s="66"/>
      <c r="E8" s="66"/>
      <c r="F8" s="66"/>
      <c r="G8" s="66"/>
    </row>
    <row r="9" spans="1:13" x14ac:dyDescent="0.2">
      <c r="A9" s="66"/>
      <c r="B9" s="66"/>
      <c r="C9" s="66"/>
      <c r="D9" s="66"/>
      <c r="E9" s="66"/>
      <c r="F9" s="66"/>
      <c r="G9" s="66"/>
    </row>
    <row r="10" spans="1:13" x14ac:dyDescent="0.2">
      <c r="A10" s="72" t="s">
        <v>9</v>
      </c>
      <c r="B10" s="73"/>
      <c r="C10" s="73"/>
      <c r="D10" s="73"/>
      <c r="E10" s="66"/>
      <c r="F10" s="66"/>
      <c r="G10" s="66"/>
    </row>
    <row r="11" spans="1:13" ht="13.5" thickBot="1" x14ac:dyDescent="0.25">
      <c r="A11" s="73"/>
      <c r="B11" s="73"/>
      <c r="C11" s="73"/>
      <c r="D11" s="74" t="s">
        <v>194</v>
      </c>
      <c r="E11" s="74" t="s">
        <v>27</v>
      </c>
      <c r="F11" s="74" t="s">
        <v>28</v>
      </c>
      <c r="G11" s="74" t="s">
        <v>29</v>
      </c>
    </row>
    <row r="12" spans="1:13" ht="27.75" customHeight="1" x14ac:dyDescent="0.2">
      <c r="A12" s="75" t="s">
        <v>10</v>
      </c>
      <c r="B12" s="112" t="s">
        <v>11</v>
      </c>
      <c r="C12" s="113"/>
      <c r="D12" s="76">
        <f>Rozvaha!E68/((Rozvaha!E58+1874064000)/2)</f>
        <v>3.3044058482492762E-4</v>
      </c>
      <c r="E12" s="76">
        <v>-9.5255264688435537E-3</v>
      </c>
      <c r="F12" s="76">
        <v>5.3207163548169159E-3</v>
      </c>
      <c r="G12" s="7">
        <v>1.3370113912736632E-2</v>
      </c>
    </row>
    <row r="13" spans="1:13" ht="27.75" customHeight="1" x14ac:dyDescent="0.2">
      <c r="A13" s="77" t="s">
        <v>12</v>
      </c>
      <c r="B13" s="114" t="s">
        <v>13</v>
      </c>
      <c r="C13" s="115"/>
      <c r="D13" s="78">
        <f>(Rozvaha!E68)/((Rozvaha!E59+433303000)/2)</f>
        <v>1.4365866805965825E-3</v>
      </c>
      <c r="E13" s="78">
        <v>-4.2114207276143754E-2</v>
      </c>
      <c r="F13" s="78">
        <v>2.2692218488995712E-2</v>
      </c>
      <c r="G13" s="79">
        <v>5.8795516580521519E-2</v>
      </c>
    </row>
    <row r="14" spans="1:13" ht="88.5" customHeight="1" thickBot="1" x14ac:dyDescent="0.25">
      <c r="A14" s="80" t="s">
        <v>14</v>
      </c>
      <c r="B14" s="116" t="s">
        <v>15</v>
      </c>
      <c r="C14" s="117"/>
      <c r="D14" s="81">
        <f>(Výsledovka!C18+Výsledovka!C27)/Výsledovka!C9*-1</f>
        <v>0.79334265623463485</v>
      </c>
      <c r="E14" s="81">
        <v>0.90941761022777445</v>
      </c>
      <c r="F14" s="81">
        <v>0.64469561851617441</v>
      </c>
      <c r="G14" s="82">
        <v>0.97252183820736804</v>
      </c>
    </row>
    <row r="15" spans="1:13" x14ac:dyDescent="0.2">
      <c r="A15" s="66"/>
      <c r="B15" s="66"/>
      <c r="C15" s="66"/>
      <c r="D15" s="8"/>
      <c r="E15" s="66"/>
      <c r="F15" s="66"/>
      <c r="G15" s="66"/>
    </row>
    <row r="69" spans="1:5" x14ac:dyDescent="0.2">
      <c r="A69" s="83"/>
      <c r="B69" s="83"/>
      <c r="C69" s="83"/>
      <c r="D69" s="83"/>
      <c r="E69" s="83"/>
    </row>
    <row r="133" spans="1:1" x14ac:dyDescent="0.2">
      <c r="A133" s="84" t="s">
        <v>16</v>
      </c>
    </row>
  </sheetData>
  <mergeCells count="3">
    <mergeCell ref="B12:C12"/>
    <mergeCell ref="B13:C13"/>
    <mergeCell ref="B14:C14"/>
  </mergeCells>
  <pageMargins left="0.74803149606299213" right="0.74803149606299213" top="1.1811023622047245" bottom="0.70866141732283472" header="0.51181102362204722" footer="0.23622047244094491"/>
  <pageSetup paperSize="9" scale="75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Rozvaha</vt:lpstr>
      <vt:lpstr>Výsledovka</vt:lpstr>
      <vt:lpstr>finanční ukazatele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Machuta, Vaclav (ERGO CZ)</dc:creator>
  <cp:lastModifiedBy>Machuta, Vaclav (ERGO CZ)</cp:lastModifiedBy>
  <dcterms:created xsi:type="dcterms:W3CDTF">2017-01-09T13:26:36Z</dcterms:created>
  <dcterms:modified xsi:type="dcterms:W3CDTF">2017-01-09T14:35:15Z</dcterms:modified>
</cp:coreProperties>
</file>